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стр.1_2022_факт" sheetId="1" r:id="rId1"/>
    <sheet name="стр.2_2022_факт" sheetId="2" r:id="rId2"/>
    <sheet name="стр.1_2023_прогноз" sheetId="3" r:id="rId3"/>
    <sheet name="стр.2_2023_прогноз" sheetId="4" r:id="rId4"/>
    <sheet name="стр.1_2024_прогноз" sheetId="5" r:id="rId5"/>
    <sheet name="стр.2_2024_прогноз" sheetId="6" r:id="rId6"/>
  </sheets>
  <externalReferences>
    <externalReference r:id="rId7"/>
    <externalReference r:id="rId8"/>
  </externalReferences>
  <definedNames>
    <definedName name="_prd2">[1]Титульный!$D$13</definedName>
    <definedName name="fil">[2]Титульный!$F$18</definedName>
    <definedName name="god">[1]Титульный!$D$12</definedName>
    <definedName name="org">[2]Титульный!$F$17</definedName>
    <definedName name="unit">[1]Титульный!$D$26</definedName>
    <definedName name="_xlnm.Print_Area" localSheetId="0">стр.1_2022_факт!$A$1:$D$24</definedName>
    <definedName name="_xlnm.Print_Area" localSheetId="2">стр.1_2023_прогноз!$A$1:$D$24</definedName>
    <definedName name="_xlnm.Print_Area" localSheetId="4">стр.1_2024_прогноз!$A$1:$D$24</definedName>
    <definedName name="_xlnm.Print_Area" localSheetId="1">стр.2_2022_факт!$A$1:$L$15</definedName>
    <definedName name="_xlnm.Print_Area" localSheetId="3">стр.2_2023_прогноз!$A$1:$L$15</definedName>
    <definedName name="_xlnm.Print_Area" localSheetId="5">стр.2_2024_прогноз!$A$1:$L$15</definedName>
  </definedNames>
  <calcPr calcId="145621"/>
</workbook>
</file>

<file path=xl/calcChain.xml><?xml version="1.0" encoding="utf-8"?>
<calcChain xmlns="http://schemas.openxmlformats.org/spreadsheetml/2006/main">
  <c r="D14" i="2" l="1"/>
  <c r="H15" i="6" l="1"/>
  <c r="G15" i="6"/>
  <c r="F15" i="6"/>
  <c r="E15" i="6"/>
  <c r="D15" i="6"/>
  <c r="H11" i="6"/>
  <c r="G11" i="6"/>
  <c r="F11" i="6"/>
  <c r="E11" i="6"/>
  <c r="D11" i="6"/>
  <c r="D23" i="5"/>
  <c r="D22" i="5"/>
  <c r="D21" i="5"/>
  <c r="D20" i="5"/>
  <c r="D17" i="5"/>
  <c r="D16" i="5"/>
  <c r="D15" i="5"/>
  <c r="D14" i="5"/>
  <c r="D13" i="5"/>
  <c r="D11" i="5"/>
  <c r="D10" i="5"/>
  <c r="D9" i="5"/>
  <c r="D7" i="5"/>
  <c r="D6" i="5"/>
  <c r="D5" i="5"/>
  <c r="H14" i="6" l="1"/>
  <c r="E14" i="6"/>
  <c r="B15" i="6"/>
  <c r="G14" i="6"/>
  <c r="F14" i="6"/>
  <c r="D14" i="6"/>
  <c r="B15" i="4"/>
  <c r="H14" i="4"/>
  <c r="G14" i="4"/>
  <c r="F14" i="4"/>
  <c r="E14" i="4"/>
  <c r="B11" i="4"/>
  <c r="B14" i="4" s="1"/>
  <c r="D8" i="1"/>
  <c r="D4" i="1"/>
  <c r="D8" i="5" l="1"/>
  <c r="D4" i="5"/>
  <c r="B11" i="6"/>
  <c r="B14" i="6" s="1"/>
  <c r="D14" i="4"/>
  <c r="D12" i="5" l="1"/>
  <c r="D18" i="5" s="1"/>
  <c r="D19" i="5" s="1"/>
  <c r="D24" i="5" s="1"/>
  <c r="B15" i="2"/>
  <c r="E14" i="2"/>
  <c r="F14" i="2"/>
  <c r="G14" i="2"/>
  <c r="H14" i="2"/>
  <c r="B11" i="2"/>
  <c r="B14" i="2" l="1"/>
  <c r="D12" i="1"/>
  <c r="D18" i="1" s="1"/>
  <c r="D24" i="1" s="1"/>
</calcChain>
</file>

<file path=xl/sharedStrings.xml><?xml version="1.0" encoding="utf-8"?>
<sst xmlns="http://schemas.openxmlformats.org/spreadsheetml/2006/main" count="240" uniqueCount="58">
  <si>
    <t>(тыс. руб.)</t>
  </si>
  <si>
    <t xml:space="preserve">Прибыль (убыток) от продаж                    </t>
  </si>
  <si>
    <t xml:space="preserve">Доходы от участия в других организациях       </t>
  </si>
  <si>
    <t xml:space="preserve">Проценты к получению                          </t>
  </si>
  <si>
    <t xml:space="preserve">Проценты к уплате                             </t>
  </si>
  <si>
    <t xml:space="preserve">Прочие доходы                                 </t>
  </si>
  <si>
    <t xml:space="preserve">Прочие расходы                                </t>
  </si>
  <si>
    <t xml:space="preserve">Прибыль (убыток) до налогообложения           </t>
  </si>
  <si>
    <t xml:space="preserve">Текущий налог на прибыль                      </t>
  </si>
  <si>
    <t xml:space="preserve">Изменение отложенных налоговых обязательств   </t>
  </si>
  <si>
    <t xml:space="preserve">Изменение отложенных налоговых активов        </t>
  </si>
  <si>
    <t xml:space="preserve">Прочее                                        </t>
  </si>
  <si>
    <t xml:space="preserve">Чистая прибыль (убыток)                       </t>
  </si>
  <si>
    <t>1.1</t>
  </si>
  <si>
    <t>1.2</t>
  </si>
  <si>
    <t>1.3</t>
  </si>
  <si>
    <t>2.1</t>
  </si>
  <si>
    <t>2.2</t>
  </si>
  <si>
    <t>2.3</t>
  </si>
  <si>
    <t>10.1</t>
  </si>
  <si>
    <t xml:space="preserve">      Наименование показателей финансово-хозяйственной деятельности субъекта стественной монополии в сфере услуг аэропортов</t>
  </si>
  <si>
    <t xml:space="preserve">  Единица измерения</t>
  </si>
  <si>
    <t xml:space="preserve"> N п/п</t>
  </si>
  <si>
    <t xml:space="preserve">Доходы всего, в том числе по видам регулируемых услуг:    </t>
  </si>
  <si>
    <t xml:space="preserve">Расходы всего (включая коммерческие и управленческие расходы), в том числе: по видам регулируемых услуг: </t>
  </si>
  <si>
    <t xml:space="preserve">в том числе постоянные налоговые обязательства (активы) </t>
  </si>
  <si>
    <t>обслуживание пассажиров</t>
  </si>
  <si>
    <t>АО "Ю-Ти-Джи"</t>
  </si>
  <si>
    <t>прочая авиационная деятельность</t>
  </si>
  <si>
    <t>прочая неавиационная деятельность</t>
  </si>
  <si>
    <t>I. Доходы и расходы</t>
  </si>
  <si>
    <t>II. Расшифровка расходов по финансово-хозяйственной деятельности</t>
  </si>
  <si>
    <t>Наименование хозяйств, работ и операций</t>
  </si>
  <si>
    <t>Расходы всего</t>
  </si>
  <si>
    <t>В том числе по статьям затрат</t>
  </si>
  <si>
    <t>расходы, связанные с участием в совместной деятельности</t>
  </si>
  <si>
    <t>материальные затраты</t>
  </si>
  <si>
    <t>затраты на оплату труда</t>
  </si>
  <si>
    <t>отчисления на соц. нужды</t>
  </si>
  <si>
    <t>амортизация</t>
  </si>
  <si>
    <t>прочие расходы по обычным видам деятельности</t>
  </si>
  <si>
    <t>операционные расходы, связанные с оплатой услуг, оказываемых кредитными организациями</t>
  </si>
  <si>
    <t>проценты к уплате по кредитам и займам</t>
  </si>
  <si>
    <t>налоги и иные обязательные платежи и сборы</t>
  </si>
  <si>
    <t>прочие расходы</t>
  </si>
  <si>
    <t>Регулируемые виды деятельности</t>
  </si>
  <si>
    <t>1. Обеспечение взлета, посадки и стоянки воздушных судов</t>
  </si>
  <si>
    <t>2. Предоставление аэровокзального комплекса</t>
  </si>
  <si>
    <t>3. Обеспечение авиационной безопасности</t>
  </si>
  <si>
    <t>4. Обслуживание пассажиров</t>
  </si>
  <si>
    <t>5. Обеспечение заправки воздушных судов авиационным топливом</t>
  </si>
  <si>
    <t>6. Хранение авиационного топлива</t>
  </si>
  <si>
    <t>Итого по аэропортовой деятельности:</t>
  </si>
  <si>
    <t>Прочие доходы и расходы</t>
  </si>
  <si>
    <t>тыс. руб.</t>
  </si>
  <si>
    <t>2022 г.</t>
  </si>
  <si>
    <t>2023 г.</t>
  </si>
  <si>
    <t>2024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</si>
</sst>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0"/>
      <color theme="1"/>
      <name val="Courier New"/>
      <family val="3"/>
      <charset val="204"/>
    </font>
    <font>
      <b/>
      <sz val="10"/>
      <color theme="1"/>
      <name val="Courier New"/>
      <family val="3"/>
      <charset val="204"/>
    </font>
    <font>
      <b/>
      <sz val="12"/>
      <color theme="1"/>
      <name val="Calibri"/>
      <family val="2"/>
      <charset val="204"/>
      <scheme val="minor"/>
    </font>
    <font>
      <i/>
      <sz val="10"/>
      <color theme="1"/>
      <name val="Courier New"/>
      <family val="3"/>
      <charset val="204"/>
    </font>
    <font>
      <b/>
      <i/>
      <sz val="10"/>
      <color theme="1"/>
      <name val="Courier New"/>
      <family val="3"/>
      <charset val="204"/>
    </font>
    <font>
      <b/>
      <sz val="12"/>
      <color theme="1"/>
      <name val="Calibri"/>
      <family val="2"/>
      <charset val="204"/>
    </font>
    <font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4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49" fontId="1" fillId="0" borderId="12" xfId="0" applyNumberFormat="1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center" vertical="center" wrapText="1"/>
    </xf>
    <xf numFmtId="49" fontId="4" fillId="0" borderId="12" xfId="0" applyNumberFormat="1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wrapText="1"/>
    </xf>
    <xf numFmtId="49" fontId="4" fillId="0" borderId="14" xfId="0" applyNumberFormat="1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center" vertical="center" wrapText="1"/>
    </xf>
    <xf numFmtId="3" fontId="0" fillId="0" borderId="0" xfId="0" applyNumberFormat="1"/>
    <xf numFmtId="3" fontId="2" fillId="0" borderId="11" xfId="0" applyNumberFormat="1" applyFont="1" applyBorder="1" applyAlignment="1">
      <alignment horizontal="center" vertical="center" wrapText="1"/>
    </xf>
    <xf numFmtId="3" fontId="5" fillId="0" borderId="13" xfId="0" applyNumberFormat="1" applyFont="1" applyBorder="1" applyAlignment="1">
      <alignment horizontal="center" vertical="center" wrapText="1"/>
    </xf>
    <xf numFmtId="3" fontId="5" fillId="0" borderId="16" xfId="0" applyNumberFormat="1" applyFont="1" applyBorder="1" applyAlignment="1">
      <alignment horizontal="center" vertical="center" wrapText="1"/>
    </xf>
    <xf numFmtId="3" fontId="2" fillId="0" borderId="8" xfId="0" applyNumberFormat="1" applyFont="1" applyBorder="1" applyAlignment="1">
      <alignment horizontal="center" vertical="center" wrapText="1"/>
    </xf>
    <xf numFmtId="0" fontId="7" fillId="2" borderId="5" xfId="0" applyFont="1" applyFill="1" applyBorder="1" applyAlignment="1">
      <alignment horizontal="left" vertical="top" wrapText="1"/>
    </xf>
    <xf numFmtId="0" fontId="7" fillId="2" borderId="5" xfId="0" applyFont="1" applyFill="1" applyBorder="1" applyAlignment="1">
      <alignment horizontal="center" vertical="top" wrapText="1"/>
    </xf>
    <xf numFmtId="0" fontId="7" fillId="2" borderId="5" xfId="0" applyFont="1" applyFill="1" applyBorder="1" applyAlignment="1">
      <alignment horizontal="center" vertical="center" wrapText="1"/>
    </xf>
    <xf numFmtId="3" fontId="7" fillId="2" borderId="5" xfId="0" applyNumberFormat="1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left" vertical="top" wrapText="1"/>
    </xf>
    <xf numFmtId="3" fontId="7" fillId="0" borderId="5" xfId="0" applyNumberFormat="1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0" fillId="0" borderId="17" xfId="0" applyBorder="1" applyAlignment="1">
      <alignment horizontal="right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3" fontId="7" fillId="2" borderId="19" xfId="0" applyNumberFormat="1" applyFont="1" applyFill="1" applyBorder="1" applyAlignment="1">
      <alignment horizontal="center" vertical="top" wrapText="1"/>
    </xf>
    <xf numFmtId="3" fontId="7" fillId="2" borderId="18" xfId="0" applyNumberFormat="1" applyFont="1" applyFill="1" applyBorder="1" applyAlignment="1">
      <alignment horizontal="center" vertical="top" wrapText="1"/>
    </xf>
    <xf numFmtId="3" fontId="7" fillId="2" borderId="20" xfId="0" applyNumberFormat="1" applyFont="1" applyFill="1" applyBorder="1" applyAlignment="1">
      <alignment horizontal="center" vertical="top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top" wrapText="1"/>
    </xf>
    <xf numFmtId="0" fontId="7" fillId="2" borderId="3" xfId="0" applyFont="1" applyFill="1" applyBorder="1" applyAlignment="1">
      <alignment horizontal="center" vertical="top" wrapText="1"/>
    </xf>
    <xf numFmtId="0" fontId="7" fillId="2" borderId="19" xfId="0" applyFont="1" applyFill="1" applyBorder="1" applyAlignment="1">
      <alignment horizontal="center" vertical="top" wrapText="1"/>
    </xf>
    <xf numFmtId="0" fontId="7" fillId="2" borderId="18" xfId="0" applyFont="1" applyFill="1" applyBorder="1" applyAlignment="1">
      <alignment horizontal="center" vertical="top" wrapText="1"/>
    </xf>
    <xf numFmtId="0" fontId="7" fillId="2" borderId="20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BH/&#1054;&#1090;&#1095;&#1077;&#1090;&#1085;&#1086;&#1089;&#1090;&#1100;_&#1091;&#1087;&#1088;/&#1054;&#1090;&#1095;&#1077;&#1090;&#1085;&#1086;&#1089;&#1090;&#1100;%20&#1074;%20&#1060;&#1040;&#1057;/2021/&#1041;&#1091;&#1093;%20&#1086;&#1090;&#1095;&#1077;&#1090;&#1085;&#1086;&#1089;&#1090;&#1100;/FORMA2.BH(v2.0.4)_UTG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FBH/&#1054;&#1090;&#1095;&#1077;&#1090;&#1085;&#1086;&#1089;&#1090;&#1100;_&#1091;&#1087;&#1088;/&#1054;&#1090;&#1095;&#1077;&#1090;&#1085;&#1086;&#1089;&#1090;&#1100;%20&#1074;%20&#1060;&#1040;&#1057;/2021/AIR.FORM67(v2.2)_UTG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Лог обновления"/>
      <sheetName val="Титульный"/>
      <sheetName val="Доходы-расходы"/>
      <sheetName val="Расшифровка показателей"/>
      <sheetName val="Комментарии"/>
      <sheetName val="modPROV"/>
      <sheetName val="Проверка"/>
      <sheetName val="modfrmCheckUpdates"/>
      <sheetName val="AllSheetsInThisWorkbook"/>
      <sheetName val="modfrmRegion"/>
      <sheetName val="modHTTP"/>
      <sheetName val="et_union"/>
      <sheetName val="TEHSHEET"/>
      <sheetName val="REESTR_ORG"/>
      <sheetName val="REESTR_FILTERED"/>
      <sheetName val="REESTR_MO"/>
      <sheetName val="modHyperlink"/>
      <sheetName val="modChange"/>
      <sheetName val="modTitleSheetHeaders"/>
      <sheetName val="modServiceModule"/>
      <sheetName val="modCommandButton"/>
      <sheetName val="modReestr"/>
      <sheetName val="modClassifierValidate"/>
      <sheetName val="modInfo"/>
      <sheetName val="modfrmReestr"/>
      <sheetName val="modfrmDateChoose"/>
      <sheetName val="modDblClick"/>
      <sheetName val="Паспорт"/>
      <sheetName val="modThisWorkbook"/>
      <sheetName val="modSheetMain01"/>
      <sheetName val="modSheetMain02"/>
      <sheetName val="modSheetMain03"/>
      <sheetName val="modSheetMain04"/>
      <sheetName val="modSheetMain05"/>
      <sheetName val="modUpdTemplMain"/>
    </sheetNames>
    <sheetDataSet>
      <sheetData sheetId="0" refreshError="1"/>
      <sheetData sheetId="1" refreshError="1"/>
      <sheetData sheetId="2">
        <row r="12">
          <cell r="D12">
            <v>2021</v>
          </cell>
        </row>
        <row r="26">
          <cell r="D26" t="str">
            <v>тыс.руб.</v>
          </cell>
        </row>
      </sheetData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Лог обновления"/>
      <sheetName val="Титульный"/>
      <sheetName val="1.1"/>
      <sheetName val="1.2"/>
      <sheetName val="1.3"/>
      <sheetName val="1.4"/>
      <sheetName val="2"/>
      <sheetName val="Комментарии"/>
      <sheetName val="Проверка"/>
      <sheetName val="TEHSHEET"/>
      <sheetName val="AllSheetsInThisWorkbook"/>
      <sheetName val="et_union"/>
      <sheetName val="modInstruction"/>
      <sheetName val="mod_01"/>
      <sheetName val="modListComs"/>
      <sheetName val="modListProv"/>
      <sheetName val="modHyp"/>
      <sheetName val="modClassifierValidate"/>
      <sheetName val="modReestr"/>
      <sheetName val="REESTR_ORG"/>
      <sheetName val="modUpdTemplMain"/>
      <sheetName val="modfrmCheckUpdates"/>
      <sheetName val="modfrmReestr"/>
      <sheetName val="modfrmRegion"/>
      <sheetName val="modHTTP"/>
      <sheetName val="OKOPF"/>
    </sheetNames>
    <sheetDataSet>
      <sheetData sheetId="0"/>
      <sheetData sheetId="1"/>
      <sheetData sheetId="2">
        <row r="17">
          <cell r="F17" t="str">
            <v>АО "Ю-ТИ-Джи"</v>
          </cell>
        </row>
        <row r="18">
          <cell r="F18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tabSelected="1" view="pageBreakPreview" zoomScaleNormal="100" zoomScaleSheetLayoutView="100" workbookViewId="0">
      <selection activeCell="H13" sqref="H13"/>
    </sheetView>
  </sheetViews>
  <sheetFormatPr defaultRowHeight="15" x14ac:dyDescent="0.25"/>
  <cols>
    <col min="1" max="1" width="8.85546875" customWidth="1"/>
    <col min="2" max="2" width="50.28515625" customWidth="1"/>
    <col min="3" max="3" width="14" customWidth="1"/>
    <col min="4" max="4" width="19.7109375" customWidth="1"/>
    <col min="5" max="5" width="14.5703125" customWidth="1"/>
    <col min="6" max="6" width="14.140625" customWidth="1"/>
  </cols>
  <sheetData>
    <row r="1" spans="1:6" ht="16.5" thickBot="1" x14ac:dyDescent="0.3">
      <c r="A1" s="31" t="s">
        <v>27</v>
      </c>
      <c r="B1" s="31"/>
      <c r="C1" s="31"/>
      <c r="D1" s="31"/>
    </row>
    <row r="2" spans="1:6" ht="16.5" thickBot="1" x14ac:dyDescent="0.3">
      <c r="A2" s="32" t="s">
        <v>30</v>
      </c>
      <c r="B2" s="32"/>
      <c r="C2" s="32"/>
      <c r="D2" s="32"/>
    </row>
    <row r="3" spans="1:6" ht="54.75" thickBot="1" x14ac:dyDescent="0.3">
      <c r="A3" s="3" t="s">
        <v>22</v>
      </c>
      <c r="B3" s="4" t="s">
        <v>20</v>
      </c>
      <c r="C3" s="4" t="s">
        <v>21</v>
      </c>
      <c r="D3" s="5" t="s">
        <v>55</v>
      </c>
    </row>
    <row r="4" spans="1:6" ht="27" x14ac:dyDescent="0.25">
      <c r="A4" s="6">
        <v>1</v>
      </c>
      <c r="B4" s="7" t="s">
        <v>23</v>
      </c>
      <c r="C4" s="12" t="s">
        <v>0</v>
      </c>
      <c r="D4" s="20">
        <f>SUM(D5:D7)</f>
        <v>4363108.6049899999</v>
      </c>
    </row>
    <row r="5" spans="1:6" x14ac:dyDescent="0.25">
      <c r="A5" s="13" t="s">
        <v>13</v>
      </c>
      <c r="B5" s="14" t="s">
        <v>26</v>
      </c>
      <c r="C5" s="15" t="s">
        <v>0</v>
      </c>
      <c r="D5" s="21">
        <v>857937.77591999993</v>
      </c>
    </row>
    <row r="6" spans="1:6" x14ac:dyDescent="0.25">
      <c r="A6" s="13" t="s">
        <v>14</v>
      </c>
      <c r="B6" s="14" t="s">
        <v>28</v>
      </c>
      <c r="C6" s="15" t="s">
        <v>0</v>
      </c>
      <c r="D6" s="21">
        <v>3462393.8748599999</v>
      </c>
    </row>
    <row r="7" spans="1:6" ht="15.75" thickBot="1" x14ac:dyDescent="0.3">
      <c r="A7" s="16" t="s">
        <v>15</v>
      </c>
      <c r="B7" s="17" t="s">
        <v>29</v>
      </c>
      <c r="C7" s="18" t="s">
        <v>0</v>
      </c>
      <c r="D7" s="22">
        <v>42776.954210000004</v>
      </c>
    </row>
    <row r="8" spans="1:6" ht="40.5" x14ac:dyDescent="0.25">
      <c r="A8" s="6">
        <v>2</v>
      </c>
      <c r="B8" s="7" t="s">
        <v>24</v>
      </c>
      <c r="C8" s="12" t="s">
        <v>0</v>
      </c>
      <c r="D8" s="20">
        <f>SUM(D9:D11)</f>
        <v>-4118208.8445800273</v>
      </c>
      <c r="F8" s="19"/>
    </row>
    <row r="9" spans="1:6" x14ac:dyDescent="0.25">
      <c r="A9" s="13" t="s">
        <v>16</v>
      </c>
      <c r="B9" s="14" t="s">
        <v>26</v>
      </c>
      <c r="C9" s="15" t="s">
        <v>0</v>
      </c>
      <c r="D9" s="21">
        <v>-1246491.7182386499</v>
      </c>
      <c r="F9" s="19"/>
    </row>
    <row r="10" spans="1:6" x14ac:dyDescent="0.25">
      <c r="A10" s="13" t="s">
        <v>17</v>
      </c>
      <c r="B10" s="14" t="s">
        <v>28</v>
      </c>
      <c r="C10" s="15" t="s">
        <v>0</v>
      </c>
      <c r="D10" s="21">
        <v>-2848233.3848325042</v>
      </c>
      <c r="F10" s="19"/>
    </row>
    <row r="11" spans="1:6" ht="15.75" thickBot="1" x14ac:dyDescent="0.3">
      <c r="A11" s="16" t="s">
        <v>18</v>
      </c>
      <c r="B11" s="17" t="s">
        <v>29</v>
      </c>
      <c r="C11" s="18" t="s">
        <v>0</v>
      </c>
      <c r="D11" s="22">
        <v>-23483.741508873383</v>
      </c>
      <c r="F11" s="19"/>
    </row>
    <row r="12" spans="1:6" ht="15.75" thickBot="1" x14ac:dyDescent="0.3">
      <c r="A12" s="10">
        <v>3</v>
      </c>
      <c r="B12" s="11" t="s">
        <v>1</v>
      </c>
      <c r="C12" s="2" t="s">
        <v>0</v>
      </c>
      <c r="D12" s="23">
        <f>D4+D8</f>
        <v>244899.76040997263</v>
      </c>
    </row>
    <row r="13" spans="1:6" ht="15.75" thickBot="1" x14ac:dyDescent="0.3">
      <c r="A13" s="10">
        <v>4</v>
      </c>
      <c r="B13" s="11" t="s">
        <v>2</v>
      </c>
      <c r="C13" s="2" t="s">
        <v>0</v>
      </c>
      <c r="D13" s="23">
        <v>0</v>
      </c>
    </row>
    <row r="14" spans="1:6" ht="15.75" thickBot="1" x14ac:dyDescent="0.3">
      <c r="A14" s="10">
        <v>5</v>
      </c>
      <c r="B14" s="11" t="s">
        <v>3</v>
      </c>
      <c r="C14" s="2" t="s">
        <v>0</v>
      </c>
      <c r="D14" s="23">
        <v>14865</v>
      </c>
    </row>
    <row r="15" spans="1:6" ht="15.75" thickBot="1" x14ac:dyDescent="0.3">
      <c r="A15" s="10">
        <v>6</v>
      </c>
      <c r="B15" s="11" t="s">
        <v>4</v>
      </c>
      <c r="C15" s="2" t="s">
        <v>0</v>
      </c>
      <c r="D15" s="23">
        <v>-26077</v>
      </c>
    </row>
    <row r="16" spans="1:6" ht="15.75" customHeight="1" thickBot="1" x14ac:dyDescent="0.3">
      <c r="A16" s="10">
        <v>7</v>
      </c>
      <c r="B16" s="11" t="s">
        <v>5</v>
      </c>
      <c r="C16" s="2" t="s">
        <v>0</v>
      </c>
      <c r="D16" s="23">
        <v>88172</v>
      </c>
    </row>
    <row r="17" spans="1:4" ht="15.75" customHeight="1" thickBot="1" x14ac:dyDescent="0.3">
      <c r="A17" s="10">
        <v>8</v>
      </c>
      <c r="B17" s="11" t="s">
        <v>6</v>
      </c>
      <c r="C17" s="2" t="s">
        <v>0</v>
      </c>
      <c r="D17" s="23">
        <v>-161671</v>
      </c>
    </row>
    <row r="18" spans="1:4" ht="15.75" thickBot="1" x14ac:dyDescent="0.3">
      <c r="A18" s="10">
        <v>9</v>
      </c>
      <c r="B18" s="11" t="s">
        <v>7</v>
      </c>
      <c r="C18" s="2" t="s">
        <v>0</v>
      </c>
      <c r="D18" s="23">
        <f>D12+D13+D14+D15+D16+D17</f>
        <v>160188.76040997263</v>
      </c>
    </row>
    <row r="19" spans="1:4" ht="15.75" thickBot="1" x14ac:dyDescent="0.3">
      <c r="A19" s="10">
        <v>10</v>
      </c>
      <c r="B19" s="11" t="s">
        <v>8</v>
      </c>
      <c r="C19" s="2" t="s">
        <v>0</v>
      </c>
      <c r="D19" s="23">
        <v>-23817</v>
      </c>
    </row>
    <row r="20" spans="1:4" ht="27.75" thickBot="1" x14ac:dyDescent="0.3">
      <c r="A20" s="8" t="s">
        <v>19</v>
      </c>
      <c r="B20" s="9" t="s">
        <v>25</v>
      </c>
      <c r="C20" s="1" t="s">
        <v>0</v>
      </c>
      <c r="D20" s="23">
        <v>0</v>
      </c>
    </row>
    <row r="21" spans="1:4" ht="27.75" thickBot="1" x14ac:dyDescent="0.3">
      <c r="A21" s="10">
        <v>11</v>
      </c>
      <c r="B21" s="11" t="s">
        <v>9</v>
      </c>
      <c r="C21" s="2" t="s">
        <v>0</v>
      </c>
      <c r="D21" s="23">
        <v>69924.485820000002</v>
      </c>
    </row>
    <row r="22" spans="1:4" ht="15.75" thickBot="1" x14ac:dyDescent="0.3">
      <c r="A22" s="10">
        <v>12</v>
      </c>
      <c r="B22" s="11" t="s">
        <v>10</v>
      </c>
      <c r="C22" s="2" t="s">
        <v>0</v>
      </c>
      <c r="D22" s="23">
        <v>-76044.19786</v>
      </c>
    </row>
    <row r="23" spans="1:4" ht="15.75" thickBot="1" x14ac:dyDescent="0.3">
      <c r="A23" s="10">
        <v>13</v>
      </c>
      <c r="B23" s="11" t="s">
        <v>11</v>
      </c>
      <c r="C23" s="2" t="s">
        <v>0</v>
      </c>
      <c r="D23" s="23">
        <v>585</v>
      </c>
    </row>
    <row r="24" spans="1:4" ht="21" customHeight="1" thickBot="1" x14ac:dyDescent="0.3">
      <c r="A24" s="10">
        <v>14</v>
      </c>
      <c r="B24" s="11" t="s">
        <v>12</v>
      </c>
      <c r="C24" s="2" t="s">
        <v>0</v>
      </c>
      <c r="D24" s="23">
        <f>D18+D19+D20+D21+D22+D23</f>
        <v>130837.04836997263</v>
      </c>
    </row>
  </sheetData>
  <mergeCells count="2">
    <mergeCell ref="A1:D1"/>
    <mergeCell ref="A2:D2"/>
  </mergeCells>
  <pageMargins left="0.7" right="0.7" top="0.75" bottom="0.75" header="0.3" footer="0.3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5"/>
  <sheetViews>
    <sheetView view="pageBreakPreview" zoomScaleNormal="100" zoomScaleSheetLayoutView="100" workbookViewId="0">
      <pane ySplit="6" topLeftCell="A7" activePane="bottomLeft" state="frozen"/>
      <selection activeCell="D24" sqref="D24"/>
      <selection pane="bottomLeft" activeCell="N18" sqref="N18"/>
    </sheetView>
  </sheetViews>
  <sheetFormatPr defaultRowHeight="15" x14ac:dyDescent="0.25"/>
  <cols>
    <col min="1" max="1" width="43.7109375" bestFit="1" customWidth="1"/>
    <col min="2" max="2" width="11.5703125" customWidth="1"/>
    <col min="3" max="3" width="17.85546875" customWidth="1"/>
    <col min="4" max="4" width="12.28515625" customWidth="1"/>
    <col min="5" max="5" width="13.140625" customWidth="1"/>
    <col min="6" max="6" width="13.7109375" customWidth="1"/>
    <col min="7" max="7" width="11.85546875" customWidth="1"/>
    <col min="8" max="8" width="14.140625" customWidth="1"/>
    <col min="9" max="9" width="17.140625" customWidth="1"/>
    <col min="10" max="10" width="12.140625" customWidth="1"/>
    <col min="11" max="11" width="11.5703125" customWidth="1"/>
  </cols>
  <sheetData>
    <row r="1" spans="1:12" ht="15.75" x14ac:dyDescent="0.25">
      <c r="A1" s="35" t="s">
        <v>27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</row>
    <row r="2" spans="1:12" ht="15.75" x14ac:dyDescent="0.25">
      <c r="A2" s="34" t="s">
        <v>31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</row>
    <row r="3" spans="1:12" ht="15.75" customHeight="1" thickBot="1" x14ac:dyDescent="0.3">
      <c r="A3" s="33" t="s">
        <v>54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</row>
    <row r="4" spans="1:12" ht="16.5" thickBot="1" x14ac:dyDescent="0.3">
      <c r="A4" s="39" t="s">
        <v>32</v>
      </c>
      <c r="B4" s="42" t="s">
        <v>33</v>
      </c>
      <c r="C4" s="44" t="s">
        <v>34</v>
      </c>
      <c r="D4" s="45"/>
      <c r="E4" s="45"/>
      <c r="F4" s="45"/>
      <c r="G4" s="45"/>
      <c r="H4" s="45"/>
      <c r="I4" s="45"/>
      <c r="J4" s="45"/>
      <c r="K4" s="45"/>
      <c r="L4" s="46"/>
    </row>
    <row r="5" spans="1:12" ht="111" thickBot="1" x14ac:dyDescent="0.3">
      <c r="A5" s="40"/>
      <c r="B5" s="43"/>
      <c r="C5" s="25" t="s">
        <v>35</v>
      </c>
      <c r="D5" s="25" t="s">
        <v>36</v>
      </c>
      <c r="E5" s="25" t="s">
        <v>37</v>
      </c>
      <c r="F5" s="25" t="s">
        <v>38</v>
      </c>
      <c r="G5" s="25" t="s">
        <v>39</v>
      </c>
      <c r="H5" s="25" t="s">
        <v>40</v>
      </c>
      <c r="I5" s="25" t="s">
        <v>41</v>
      </c>
      <c r="J5" s="25" t="s">
        <v>42</v>
      </c>
      <c r="K5" s="25" t="s">
        <v>43</v>
      </c>
      <c r="L5" s="25" t="s">
        <v>44</v>
      </c>
    </row>
    <row r="6" spans="1:12" ht="16.5" thickBot="1" x14ac:dyDescent="0.3">
      <c r="A6" s="41"/>
      <c r="B6" s="25">
        <v>1</v>
      </c>
      <c r="C6" s="25">
        <v>2</v>
      </c>
      <c r="D6" s="25">
        <v>3</v>
      </c>
      <c r="E6" s="25">
        <v>4</v>
      </c>
      <c r="F6" s="25">
        <v>5</v>
      </c>
      <c r="G6" s="25">
        <v>6</v>
      </c>
      <c r="H6" s="25">
        <v>7</v>
      </c>
      <c r="I6" s="25">
        <v>8</v>
      </c>
      <c r="J6" s="25">
        <v>9</v>
      </c>
      <c r="K6" s="25">
        <v>10</v>
      </c>
      <c r="L6" s="25">
        <v>11</v>
      </c>
    </row>
    <row r="7" spans="1:12" ht="16.5" thickBot="1" x14ac:dyDescent="0.3">
      <c r="A7" s="24" t="s">
        <v>45</v>
      </c>
      <c r="B7" s="36"/>
      <c r="C7" s="37"/>
      <c r="D7" s="37"/>
      <c r="E7" s="37"/>
      <c r="F7" s="37"/>
      <c r="G7" s="37"/>
      <c r="H7" s="37"/>
      <c r="I7" s="37"/>
      <c r="J7" s="37"/>
      <c r="K7" s="37"/>
      <c r="L7" s="38"/>
    </row>
    <row r="8" spans="1:12" ht="32.25" thickBot="1" x14ac:dyDescent="0.3">
      <c r="A8" s="24" t="s">
        <v>46</v>
      </c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</row>
    <row r="9" spans="1:12" ht="32.25" thickBot="1" x14ac:dyDescent="0.3">
      <c r="A9" s="24" t="s">
        <v>47</v>
      </c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</row>
    <row r="10" spans="1:12" ht="24" customHeight="1" thickBot="1" x14ac:dyDescent="0.3">
      <c r="A10" s="24" t="s">
        <v>48</v>
      </c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</row>
    <row r="11" spans="1:12" ht="16.5" thickBot="1" x14ac:dyDescent="0.3">
      <c r="A11" s="28" t="s">
        <v>49</v>
      </c>
      <c r="B11" s="29">
        <f>SUM(C11:L11)</f>
        <v>1246491.7182386471</v>
      </c>
      <c r="C11" s="29"/>
      <c r="D11" s="29">
        <v>135935.60617110322</v>
      </c>
      <c r="E11" s="29">
        <v>647903.76086539659</v>
      </c>
      <c r="F11" s="29">
        <v>195141.01493961597</v>
      </c>
      <c r="G11" s="29">
        <v>40386.155200275301</v>
      </c>
      <c r="H11" s="29">
        <v>227125.18106225596</v>
      </c>
      <c r="I11" s="30"/>
      <c r="J11" s="30"/>
      <c r="K11" s="30"/>
      <c r="L11" s="30"/>
    </row>
    <row r="12" spans="1:12" ht="32.25" thickBot="1" x14ac:dyDescent="0.3">
      <c r="A12" s="24" t="s">
        <v>50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</row>
    <row r="13" spans="1:12" ht="19.5" customHeight="1" thickBot="1" x14ac:dyDescent="0.3">
      <c r="A13" s="24" t="s">
        <v>51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</row>
    <row r="14" spans="1:12" ht="20.25" customHeight="1" thickBot="1" x14ac:dyDescent="0.3">
      <c r="A14" s="24" t="s">
        <v>52</v>
      </c>
      <c r="B14" s="27">
        <f>B11</f>
        <v>1246491.7182386471</v>
      </c>
      <c r="C14" s="27"/>
      <c r="D14" s="27">
        <f t="shared" ref="D14:H14" si="0">D11</f>
        <v>135935.60617110322</v>
      </c>
      <c r="E14" s="27">
        <f t="shared" si="0"/>
        <v>647903.76086539659</v>
      </c>
      <c r="F14" s="27">
        <f t="shared" si="0"/>
        <v>195141.01493961597</v>
      </c>
      <c r="G14" s="27">
        <f t="shared" si="0"/>
        <v>40386.155200275301</v>
      </c>
      <c r="H14" s="27">
        <f t="shared" si="0"/>
        <v>227125.18106225596</v>
      </c>
      <c r="I14" s="27"/>
      <c r="J14" s="27"/>
      <c r="K14" s="27"/>
      <c r="L14" s="27"/>
    </row>
    <row r="15" spans="1:12" ht="21.75" customHeight="1" thickBot="1" x14ac:dyDescent="0.3">
      <c r="A15" s="24" t="s">
        <v>53</v>
      </c>
      <c r="B15" s="29">
        <f>SUM(C15:L15)</f>
        <v>2871717.1263413783</v>
      </c>
      <c r="C15" s="26"/>
      <c r="D15" s="27">
        <v>170556.44018889722</v>
      </c>
      <c r="E15" s="27">
        <v>912359.70072460396</v>
      </c>
      <c r="F15" s="27">
        <v>267880.0733903842</v>
      </c>
      <c r="G15" s="27">
        <v>152034.31778972488</v>
      </c>
      <c r="H15" s="27">
        <v>1368886.5942477679</v>
      </c>
      <c r="I15" s="26"/>
      <c r="J15" s="27"/>
      <c r="K15" s="27"/>
      <c r="L15" s="26"/>
    </row>
  </sheetData>
  <mergeCells count="7">
    <mergeCell ref="A3:L3"/>
    <mergeCell ref="A2:L2"/>
    <mergeCell ref="A1:L1"/>
    <mergeCell ref="B7:L7"/>
    <mergeCell ref="A4:A6"/>
    <mergeCell ref="B4:B5"/>
    <mergeCell ref="C4:L4"/>
  </mergeCells>
  <pageMargins left="0.7" right="0.7" top="0.75" bottom="0.75" header="0.3" footer="0.3"/>
  <pageSetup paperSize="9" scale="6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view="pageBreakPreview" zoomScaleNormal="100" zoomScaleSheetLayoutView="100" workbookViewId="0">
      <selection activeCell="D17" sqref="D17"/>
    </sheetView>
  </sheetViews>
  <sheetFormatPr defaultRowHeight="15" x14ac:dyDescent="0.25"/>
  <cols>
    <col min="1" max="1" width="8.85546875" customWidth="1"/>
    <col min="2" max="2" width="50.28515625" customWidth="1"/>
    <col min="3" max="3" width="14" customWidth="1"/>
    <col min="4" max="4" width="19.7109375" customWidth="1"/>
    <col min="5" max="5" width="14.5703125" customWidth="1"/>
    <col min="6" max="6" width="14.140625" customWidth="1"/>
  </cols>
  <sheetData>
    <row r="1" spans="1:4" ht="16.5" thickBot="1" x14ac:dyDescent="0.3">
      <c r="A1" s="31" t="s">
        <v>27</v>
      </c>
      <c r="B1" s="31"/>
      <c r="C1" s="31"/>
      <c r="D1" s="31"/>
    </row>
    <row r="2" spans="1:4" ht="16.5" thickBot="1" x14ac:dyDescent="0.3">
      <c r="A2" s="32" t="s">
        <v>30</v>
      </c>
      <c r="B2" s="32"/>
      <c r="C2" s="32"/>
      <c r="D2" s="32"/>
    </row>
    <row r="3" spans="1:4" ht="54.75" thickBot="1" x14ac:dyDescent="0.3">
      <c r="A3" s="3" t="s">
        <v>22</v>
      </c>
      <c r="B3" s="4" t="s">
        <v>20</v>
      </c>
      <c r="C3" s="4" t="s">
        <v>21</v>
      </c>
      <c r="D3" s="5" t="s">
        <v>56</v>
      </c>
    </row>
    <row r="4" spans="1:4" ht="27" x14ac:dyDescent="0.25">
      <c r="A4" s="6">
        <v>1</v>
      </c>
      <c r="B4" s="7" t="s">
        <v>23</v>
      </c>
      <c r="C4" s="12" t="s">
        <v>0</v>
      </c>
      <c r="D4" s="20">
        <v>2576629.3227623049</v>
      </c>
    </row>
    <row r="5" spans="1:4" x14ac:dyDescent="0.25">
      <c r="A5" s="13" t="s">
        <v>13</v>
      </c>
      <c r="B5" s="14" t="s">
        <v>26</v>
      </c>
      <c r="C5" s="15" t="s">
        <v>0</v>
      </c>
      <c r="D5" s="21">
        <v>421554.79034557851</v>
      </c>
    </row>
    <row r="6" spans="1:4" x14ac:dyDescent="0.25">
      <c r="A6" s="13" t="s">
        <v>14</v>
      </c>
      <c r="B6" s="14" t="s">
        <v>28</v>
      </c>
      <c r="C6" s="15" t="s">
        <v>0</v>
      </c>
      <c r="D6" s="21">
        <v>2073521.185332726</v>
      </c>
    </row>
    <row r="7" spans="1:4" ht="15.75" thickBot="1" x14ac:dyDescent="0.3">
      <c r="A7" s="16" t="s">
        <v>15</v>
      </c>
      <c r="B7" s="17" t="s">
        <v>29</v>
      </c>
      <c r="C7" s="18" t="s">
        <v>0</v>
      </c>
      <c r="D7" s="22">
        <v>81553.347084000023</v>
      </c>
    </row>
    <row r="8" spans="1:4" ht="40.5" x14ac:dyDescent="0.25">
      <c r="A8" s="6">
        <v>2</v>
      </c>
      <c r="B8" s="7" t="s">
        <v>24</v>
      </c>
      <c r="C8" s="12" t="s">
        <v>0</v>
      </c>
      <c r="D8" s="20">
        <v>-2544792.7534444677</v>
      </c>
    </row>
    <row r="9" spans="1:4" x14ac:dyDescent="0.25">
      <c r="A9" s="13" t="s">
        <v>16</v>
      </c>
      <c r="B9" s="14" t="s">
        <v>26</v>
      </c>
      <c r="C9" s="15" t="s">
        <v>0</v>
      </c>
      <c r="D9" s="21">
        <v>-813927.88167467015</v>
      </c>
    </row>
    <row r="10" spans="1:4" x14ac:dyDescent="0.25">
      <c r="A10" s="13" t="s">
        <v>17</v>
      </c>
      <c r="B10" s="14" t="s">
        <v>28</v>
      </c>
      <c r="C10" s="15" t="s">
        <v>0</v>
      </c>
      <c r="D10" s="21">
        <v>-1717855.6752917129</v>
      </c>
    </row>
    <row r="11" spans="1:4" ht="15.75" thickBot="1" x14ac:dyDescent="0.3">
      <c r="A11" s="16" t="s">
        <v>18</v>
      </c>
      <c r="B11" s="17" t="s">
        <v>29</v>
      </c>
      <c r="C11" s="18" t="s">
        <v>0</v>
      </c>
      <c r="D11" s="22">
        <v>-13009.196478084683</v>
      </c>
    </row>
    <row r="12" spans="1:4" ht="15.75" thickBot="1" x14ac:dyDescent="0.3">
      <c r="A12" s="10">
        <v>3</v>
      </c>
      <c r="B12" s="11" t="s">
        <v>1</v>
      </c>
      <c r="C12" s="2" t="s">
        <v>0</v>
      </c>
      <c r="D12" s="23">
        <v>31836.569317837246</v>
      </c>
    </row>
    <row r="13" spans="1:4" ht="15.75" thickBot="1" x14ac:dyDescent="0.3">
      <c r="A13" s="10">
        <v>4</v>
      </c>
      <c r="B13" s="11" t="s">
        <v>2</v>
      </c>
      <c r="C13" s="2" t="s">
        <v>0</v>
      </c>
      <c r="D13" s="23">
        <v>0</v>
      </c>
    </row>
    <row r="14" spans="1:4" ht="15.75" thickBot="1" x14ac:dyDescent="0.3">
      <c r="A14" s="10">
        <v>5</v>
      </c>
      <c r="B14" s="11" t="s">
        <v>3</v>
      </c>
      <c r="C14" s="2" t="s">
        <v>0</v>
      </c>
      <c r="D14" s="23">
        <v>15047.8395</v>
      </c>
    </row>
    <row r="15" spans="1:4" ht="15.75" thickBot="1" x14ac:dyDescent="0.3">
      <c r="A15" s="10">
        <v>6</v>
      </c>
      <c r="B15" s="11" t="s">
        <v>4</v>
      </c>
      <c r="C15" s="2" t="s">
        <v>0</v>
      </c>
      <c r="D15" s="23">
        <v>-28164.013199999998</v>
      </c>
    </row>
    <row r="16" spans="1:4" ht="15.75" customHeight="1" thickBot="1" x14ac:dyDescent="0.3">
      <c r="A16" s="10">
        <v>7</v>
      </c>
      <c r="B16" s="11" t="s">
        <v>5</v>
      </c>
      <c r="C16" s="2" t="s">
        <v>0</v>
      </c>
      <c r="D16" s="23">
        <v>300317</v>
      </c>
    </row>
    <row r="17" spans="1:4" ht="15.75" customHeight="1" thickBot="1" x14ac:dyDescent="0.3">
      <c r="A17" s="10">
        <v>8</v>
      </c>
      <c r="B17" s="11" t="s">
        <v>6</v>
      </c>
      <c r="C17" s="2" t="s">
        <v>0</v>
      </c>
      <c r="D17" s="23">
        <v>-269533.59999999998</v>
      </c>
    </row>
    <row r="18" spans="1:4" ht="15.75" thickBot="1" x14ac:dyDescent="0.3">
      <c r="A18" s="10">
        <v>9</v>
      </c>
      <c r="B18" s="11" t="s">
        <v>7</v>
      </c>
      <c r="C18" s="2" t="s">
        <v>0</v>
      </c>
      <c r="D18" s="23">
        <v>49503.795617837284</v>
      </c>
    </row>
    <row r="19" spans="1:4" ht="15.75" thickBot="1" x14ac:dyDescent="0.3">
      <c r="A19" s="10">
        <v>10</v>
      </c>
      <c r="B19" s="11" t="s">
        <v>8</v>
      </c>
      <c r="C19" s="2" t="s">
        <v>0</v>
      </c>
      <c r="D19" s="23">
        <v>-9900.7591235674572</v>
      </c>
    </row>
    <row r="20" spans="1:4" ht="27.75" thickBot="1" x14ac:dyDescent="0.3">
      <c r="A20" s="8" t="s">
        <v>19</v>
      </c>
      <c r="B20" s="9" t="s">
        <v>25</v>
      </c>
      <c r="C20" s="1" t="s">
        <v>0</v>
      </c>
      <c r="D20" s="23">
        <v>0</v>
      </c>
    </row>
    <row r="21" spans="1:4" ht="27.75" thickBot="1" x14ac:dyDescent="0.3">
      <c r="A21" s="10">
        <v>11</v>
      </c>
      <c r="B21" s="11" t="s">
        <v>9</v>
      </c>
      <c r="C21" s="2" t="s">
        <v>0</v>
      </c>
      <c r="D21" s="23">
        <v>71135.875539000001</v>
      </c>
    </row>
    <row r="22" spans="1:4" ht="15.75" thickBot="1" x14ac:dyDescent="0.3">
      <c r="A22" s="10">
        <v>12</v>
      </c>
      <c r="B22" s="11" t="s">
        <v>10</v>
      </c>
      <c r="C22" s="2" t="s">
        <v>0</v>
      </c>
      <c r="D22" s="23">
        <v>-77673.368000000002</v>
      </c>
    </row>
    <row r="23" spans="1:4" ht="15.75" thickBot="1" x14ac:dyDescent="0.3">
      <c r="A23" s="10">
        <v>13</v>
      </c>
      <c r="B23" s="11" t="s">
        <v>11</v>
      </c>
      <c r="C23" s="2" t="s">
        <v>0</v>
      </c>
      <c r="D23" s="23">
        <v>652.17263000000003</v>
      </c>
    </row>
    <row r="24" spans="1:4" ht="21" customHeight="1" thickBot="1" x14ac:dyDescent="0.3">
      <c r="A24" s="10">
        <v>14</v>
      </c>
      <c r="B24" s="11" t="s">
        <v>12</v>
      </c>
      <c r="C24" s="2" t="s">
        <v>0</v>
      </c>
      <c r="D24" s="23">
        <v>33717.716663269821</v>
      </c>
    </row>
  </sheetData>
  <mergeCells count="2">
    <mergeCell ref="A1:D1"/>
    <mergeCell ref="A2:D2"/>
  </mergeCells>
  <pageMargins left="0.7" right="0.7" top="0.75" bottom="0.75" header="0.3" footer="0.3"/>
  <pageSetup paperSize="9" scale="9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5"/>
  <sheetViews>
    <sheetView view="pageBreakPreview" topLeftCell="B1" zoomScaleNormal="100" zoomScaleSheetLayoutView="100" workbookViewId="0">
      <pane ySplit="6" topLeftCell="A7" activePane="bottomLeft" state="frozen"/>
      <selection activeCell="D24" sqref="D24"/>
      <selection pane="bottomLeft" activeCell="V19" sqref="V19"/>
    </sheetView>
  </sheetViews>
  <sheetFormatPr defaultRowHeight="15" x14ac:dyDescent="0.25"/>
  <cols>
    <col min="1" max="1" width="43.7109375" bestFit="1" customWidth="1"/>
    <col min="2" max="2" width="11.5703125" customWidth="1"/>
    <col min="3" max="3" width="17.85546875" customWidth="1"/>
    <col min="4" max="4" width="12.28515625" customWidth="1"/>
    <col min="5" max="5" width="13.140625" customWidth="1"/>
    <col min="6" max="6" width="13.7109375" customWidth="1"/>
    <col min="7" max="7" width="11.85546875" customWidth="1"/>
    <col min="8" max="8" width="14.140625" customWidth="1"/>
    <col min="9" max="9" width="17.140625" customWidth="1"/>
    <col min="10" max="10" width="12.140625" customWidth="1"/>
    <col min="11" max="11" width="11.5703125" customWidth="1"/>
  </cols>
  <sheetData>
    <row r="1" spans="1:12" ht="15.75" x14ac:dyDescent="0.25">
      <c r="A1" s="35" t="s">
        <v>27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</row>
    <row r="2" spans="1:12" ht="15.75" x14ac:dyDescent="0.25">
      <c r="A2" s="34" t="s">
        <v>31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</row>
    <row r="3" spans="1:12" ht="15.75" customHeight="1" thickBot="1" x14ac:dyDescent="0.3">
      <c r="A3" s="33" t="s">
        <v>54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</row>
    <row r="4" spans="1:12" ht="16.5" thickBot="1" x14ac:dyDescent="0.3">
      <c r="A4" s="39" t="s">
        <v>32</v>
      </c>
      <c r="B4" s="42" t="s">
        <v>33</v>
      </c>
      <c r="C4" s="44" t="s">
        <v>34</v>
      </c>
      <c r="D4" s="45"/>
      <c r="E4" s="45"/>
      <c r="F4" s="45"/>
      <c r="G4" s="45"/>
      <c r="H4" s="45"/>
      <c r="I4" s="45"/>
      <c r="J4" s="45"/>
      <c r="K4" s="45"/>
      <c r="L4" s="46"/>
    </row>
    <row r="5" spans="1:12" ht="111" thickBot="1" x14ac:dyDescent="0.3">
      <c r="A5" s="40"/>
      <c r="B5" s="43"/>
      <c r="C5" s="25" t="s">
        <v>35</v>
      </c>
      <c r="D5" s="25" t="s">
        <v>36</v>
      </c>
      <c r="E5" s="25" t="s">
        <v>37</v>
      </c>
      <c r="F5" s="25" t="s">
        <v>38</v>
      </c>
      <c r="G5" s="25" t="s">
        <v>39</v>
      </c>
      <c r="H5" s="25" t="s">
        <v>40</v>
      </c>
      <c r="I5" s="25" t="s">
        <v>41</v>
      </c>
      <c r="J5" s="25" t="s">
        <v>42</v>
      </c>
      <c r="K5" s="25" t="s">
        <v>43</v>
      </c>
      <c r="L5" s="25" t="s">
        <v>44</v>
      </c>
    </row>
    <row r="6" spans="1:12" ht="16.5" thickBot="1" x14ac:dyDescent="0.3">
      <c r="A6" s="41"/>
      <c r="B6" s="25">
        <v>1</v>
      </c>
      <c r="C6" s="25">
        <v>2</v>
      </c>
      <c r="D6" s="25">
        <v>3</v>
      </c>
      <c r="E6" s="25">
        <v>4</v>
      </c>
      <c r="F6" s="25">
        <v>5</v>
      </c>
      <c r="G6" s="25">
        <v>6</v>
      </c>
      <c r="H6" s="25">
        <v>7</v>
      </c>
      <c r="I6" s="25">
        <v>8</v>
      </c>
      <c r="J6" s="25">
        <v>9</v>
      </c>
      <c r="K6" s="25">
        <v>10</v>
      </c>
      <c r="L6" s="25">
        <v>11</v>
      </c>
    </row>
    <row r="7" spans="1:12" ht="16.5" thickBot="1" x14ac:dyDescent="0.3">
      <c r="A7" s="24" t="s">
        <v>45</v>
      </c>
      <c r="B7" s="36"/>
      <c r="C7" s="37"/>
      <c r="D7" s="37"/>
      <c r="E7" s="37"/>
      <c r="F7" s="37"/>
      <c r="G7" s="37"/>
      <c r="H7" s="37"/>
      <c r="I7" s="37"/>
      <c r="J7" s="37"/>
      <c r="K7" s="37"/>
      <c r="L7" s="38"/>
    </row>
    <row r="8" spans="1:12" ht="32.25" thickBot="1" x14ac:dyDescent="0.3">
      <c r="A8" s="24" t="s">
        <v>46</v>
      </c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</row>
    <row r="9" spans="1:12" ht="32.25" thickBot="1" x14ac:dyDescent="0.3">
      <c r="A9" s="24" t="s">
        <v>47</v>
      </c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</row>
    <row r="10" spans="1:12" ht="24" customHeight="1" thickBot="1" x14ac:dyDescent="0.3">
      <c r="A10" s="24" t="s">
        <v>48</v>
      </c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</row>
    <row r="11" spans="1:12" ht="16.5" thickBot="1" x14ac:dyDescent="0.3">
      <c r="A11" s="28" t="s">
        <v>49</v>
      </c>
      <c r="B11" s="29">
        <f>SUM(C11:L11)</f>
        <v>799050.81580442004</v>
      </c>
      <c r="C11" s="29"/>
      <c r="D11" s="29">
        <v>151644.70633490264</v>
      </c>
      <c r="E11" s="29">
        <v>400843.23924426013</v>
      </c>
      <c r="F11" s="29">
        <v>121134.3087542092</v>
      </c>
      <c r="G11" s="29">
        <v>27200.666680098995</v>
      </c>
      <c r="H11" s="29">
        <v>98227.894790949125</v>
      </c>
      <c r="I11" s="30"/>
      <c r="J11" s="30"/>
      <c r="K11" s="30"/>
      <c r="L11" s="30"/>
    </row>
    <row r="12" spans="1:12" ht="32.25" thickBot="1" x14ac:dyDescent="0.3">
      <c r="A12" s="24" t="s">
        <v>50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</row>
    <row r="13" spans="1:12" ht="19.5" customHeight="1" thickBot="1" x14ac:dyDescent="0.3">
      <c r="A13" s="24" t="s">
        <v>51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</row>
    <row r="14" spans="1:12" ht="20.25" customHeight="1" thickBot="1" x14ac:dyDescent="0.3">
      <c r="A14" s="24" t="s">
        <v>52</v>
      </c>
      <c r="B14" s="27">
        <f>B11</f>
        <v>799050.81580442004</v>
      </c>
      <c r="C14" s="27"/>
      <c r="D14" s="27">
        <f t="shared" ref="D14:H14" si="0">D11</f>
        <v>151644.70633490264</v>
      </c>
      <c r="E14" s="27">
        <f t="shared" si="0"/>
        <v>400843.23924426013</v>
      </c>
      <c r="F14" s="27">
        <f t="shared" si="0"/>
        <v>121134.3087542092</v>
      </c>
      <c r="G14" s="27">
        <f t="shared" si="0"/>
        <v>27200.666680098995</v>
      </c>
      <c r="H14" s="27">
        <f t="shared" si="0"/>
        <v>98227.894790949125</v>
      </c>
      <c r="I14" s="27"/>
      <c r="J14" s="27"/>
      <c r="K14" s="27"/>
      <c r="L14" s="27"/>
    </row>
    <row r="15" spans="1:12" ht="21.75" customHeight="1" thickBot="1" x14ac:dyDescent="0.3">
      <c r="A15" s="24" t="s">
        <v>53</v>
      </c>
      <c r="B15" s="29">
        <f>SUM(C15:L15)</f>
        <v>1699227.9278960475</v>
      </c>
      <c r="C15" s="26"/>
      <c r="D15" s="27">
        <v>186378.15711322543</v>
      </c>
      <c r="E15" s="27">
        <v>545816.43670785974</v>
      </c>
      <c r="F15" s="27">
        <v>159794.78061304326</v>
      </c>
      <c r="G15" s="27">
        <v>89546.726846193429</v>
      </c>
      <c r="H15" s="27">
        <v>717691.82661572576</v>
      </c>
      <c r="I15" s="26"/>
      <c r="J15" s="27"/>
      <c r="K15" s="27"/>
      <c r="L15" s="26"/>
    </row>
  </sheetData>
  <mergeCells count="7">
    <mergeCell ref="B7:L7"/>
    <mergeCell ref="A1:L1"/>
    <mergeCell ref="A2:L2"/>
    <mergeCell ref="A3:L3"/>
    <mergeCell ref="A4:A6"/>
    <mergeCell ref="B4:B5"/>
    <mergeCell ref="C4:L4"/>
  </mergeCells>
  <pageMargins left="0.7" right="0.7" top="0.75" bottom="0.75" header="0.3" footer="0.3"/>
  <pageSetup paperSize="9" scale="6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view="pageBreakPreview" zoomScaleNormal="100" zoomScaleSheetLayoutView="100" workbookViewId="0">
      <selection sqref="A1:D24"/>
    </sheetView>
  </sheetViews>
  <sheetFormatPr defaultRowHeight="15" x14ac:dyDescent="0.25"/>
  <cols>
    <col min="1" max="1" width="8.85546875" customWidth="1"/>
    <col min="2" max="2" width="50.28515625" customWidth="1"/>
    <col min="3" max="3" width="14" customWidth="1"/>
    <col min="4" max="4" width="19.7109375" customWidth="1"/>
    <col min="5" max="5" width="14.5703125" customWidth="1"/>
    <col min="6" max="6" width="14.140625" customWidth="1"/>
  </cols>
  <sheetData>
    <row r="1" spans="1:5" ht="16.5" thickBot="1" x14ac:dyDescent="0.3">
      <c r="A1" s="31" t="s">
        <v>27</v>
      </c>
      <c r="B1" s="31"/>
      <c r="C1" s="31"/>
      <c r="D1" s="31"/>
    </row>
    <row r="2" spans="1:5" ht="16.5" thickBot="1" x14ac:dyDescent="0.3">
      <c r="A2" s="32" t="s">
        <v>30</v>
      </c>
      <c r="B2" s="32"/>
      <c r="C2" s="32"/>
      <c r="D2" s="32"/>
    </row>
    <row r="3" spans="1:5" ht="54.75" thickBot="1" x14ac:dyDescent="0.3">
      <c r="A3" s="3" t="s">
        <v>22</v>
      </c>
      <c r="B3" s="4" t="s">
        <v>20</v>
      </c>
      <c r="C3" s="4" t="s">
        <v>21</v>
      </c>
      <c r="D3" s="5" t="s">
        <v>57</v>
      </c>
    </row>
    <row r="4" spans="1:5" ht="27" x14ac:dyDescent="0.25">
      <c r="A4" s="6">
        <v>1</v>
      </c>
      <c r="B4" s="7" t="s">
        <v>23</v>
      </c>
      <c r="C4" s="12" t="s">
        <v>0</v>
      </c>
      <c r="D4" s="20">
        <f>SUM(D5:D7)</f>
        <v>2705460.7889004196</v>
      </c>
    </row>
    <row r="5" spans="1:5" x14ac:dyDescent="0.25">
      <c r="A5" s="13" t="s">
        <v>13</v>
      </c>
      <c r="B5" s="14" t="s">
        <v>26</v>
      </c>
      <c r="C5" s="15" t="s">
        <v>0</v>
      </c>
      <c r="D5" s="21">
        <f>стр.1_2023_прогноз!D5*1.05</f>
        <v>442632.52986285748</v>
      </c>
    </row>
    <row r="6" spans="1:5" x14ac:dyDescent="0.25">
      <c r="A6" s="13" t="s">
        <v>14</v>
      </c>
      <c r="B6" s="14" t="s">
        <v>28</v>
      </c>
      <c r="C6" s="15" t="s">
        <v>0</v>
      </c>
      <c r="D6" s="21">
        <f>стр.1_2023_прогноз!D6*1.05</f>
        <v>2177197.2445993624</v>
      </c>
    </row>
    <row r="7" spans="1:5" ht="15.75" thickBot="1" x14ac:dyDescent="0.3">
      <c r="A7" s="16" t="s">
        <v>15</v>
      </c>
      <c r="B7" s="17" t="s">
        <v>29</v>
      </c>
      <c r="C7" s="18" t="s">
        <v>0</v>
      </c>
      <c r="D7" s="21">
        <f>стр.1_2023_прогноз!D7*1.05</f>
        <v>85631.014438200029</v>
      </c>
    </row>
    <row r="8" spans="1:5" ht="40.5" x14ac:dyDescent="0.25">
      <c r="A8" s="6">
        <v>2</v>
      </c>
      <c r="B8" s="7" t="s">
        <v>24</v>
      </c>
      <c r="C8" s="12" t="s">
        <v>0</v>
      </c>
      <c r="D8" s="20">
        <f>SUM(D9:D11)</f>
        <v>-2672032.3911166908</v>
      </c>
    </row>
    <row r="9" spans="1:5" x14ac:dyDescent="0.25">
      <c r="A9" s="13" t="s">
        <v>16</v>
      </c>
      <c r="B9" s="14" t="s">
        <v>26</v>
      </c>
      <c r="C9" s="15" t="s">
        <v>0</v>
      </c>
      <c r="D9" s="21">
        <f>стр.1_2023_прогноз!D9*1.05</f>
        <v>-854624.2757584037</v>
      </c>
    </row>
    <row r="10" spans="1:5" x14ac:dyDescent="0.25">
      <c r="A10" s="13" t="s">
        <v>17</v>
      </c>
      <c r="B10" s="14" t="s">
        <v>28</v>
      </c>
      <c r="C10" s="15" t="s">
        <v>0</v>
      </c>
      <c r="D10" s="21">
        <f>стр.1_2023_прогноз!D10*1.05</f>
        <v>-1803748.4590562985</v>
      </c>
    </row>
    <row r="11" spans="1:5" ht="15.75" thickBot="1" x14ac:dyDescent="0.3">
      <c r="A11" s="16" t="s">
        <v>18</v>
      </c>
      <c r="B11" s="17" t="s">
        <v>29</v>
      </c>
      <c r="C11" s="18" t="s">
        <v>0</v>
      </c>
      <c r="D11" s="21">
        <f>стр.1_2023_прогноз!D11*1.05</f>
        <v>-13659.656301988918</v>
      </c>
    </row>
    <row r="12" spans="1:5" ht="15.75" thickBot="1" x14ac:dyDescent="0.3">
      <c r="A12" s="10">
        <v>3</v>
      </c>
      <c r="B12" s="11" t="s">
        <v>1</v>
      </c>
      <c r="C12" s="2" t="s">
        <v>0</v>
      </c>
      <c r="D12" s="23">
        <f>D4+D8</f>
        <v>33428.397783728782</v>
      </c>
      <c r="E12" s="19"/>
    </row>
    <row r="13" spans="1:5" ht="15.75" thickBot="1" x14ac:dyDescent="0.3">
      <c r="A13" s="10">
        <v>4</v>
      </c>
      <c r="B13" s="11" t="s">
        <v>2</v>
      </c>
      <c r="C13" s="2" t="s">
        <v>0</v>
      </c>
      <c r="D13" s="21">
        <f>стр.1_2023_прогноз!D13*1.05</f>
        <v>0</v>
      </c>
    </row>
    <row r="14" spans="1:5" ht="15.75" thickBot="1" x14ac:dyDescent="0.3">
      <c r="A14" s="10">
        <v>5</v>
      </c>
      <c r="B14" s="11" t="s">
        <v>3</v>
      </c>
      <c r="C14" s="2" t="s">
        <v>0</v>
      </c>
      <c r="D14" s="21">
        <f>стр.1_2023_прогноз!D14*1.05</f>
        <v>15800.231475000001</v>
      </c>
    </row>
    <row r="15" spans="1:5" ht="15.75" thickBot="1" x14ac:dyDescent="0.3">
      <c r="A15" s="10">
        <v>6</v>
      </c>
      <c r="B15" s="11" t="s">
        <v>4</v>
      </c>
      <c r="C15" s="2" t="s">
        <v>0</v>
      </c>
      <c r="D15" s="21">
        <f>стр.1_2023_прогноз!D15*1.05</f>
        <v>-29572.21386</v>
      </c>
    </row>
    <row r="16" spans="1:5" ht="15.75" customHeight="1" thickBot="1" x14ac:dyDescent="0.3">
      <c r="A16" s="10">
        <v>7</v>
      </c>
      <c r="B16" s="11" t="s">
        <v>5</v>
      </c>
      <c r="C16" s="2" t="s">
        <v>0</v>
      </c>
      <c r="D16" s="21">
        <f>стр.1_2023_прогноз!D16*1.05</f>
        <v>315332.85000000003</v>
      </c>
    </row>
    <row r="17" spans="1:4" ht="15.75" customHeight="1" thickBot="1" x14ac:dyDescent="0.3">
      <c r="A17" s="10">
        <v>8</v>
      </c>
      <c r="B17" s="11" t="s">
        <v>6</v>
      </c>
      <c r="C17" s="2" t="s">
        <v>0</v>
      </c>
      <c r="D17" s="21">
        <f>стр.1_2023_прогноз!D17*1.05</f>
        <v>-283010.27999999997</v>
      </c>
    </row>
    <row r="18" spans="1:4" ht="15.75" thickBot="1" x14ac:dyDescent="0.3">
      <c r="A18" s="10">
        <v>9</v>
      </c>
      <c r="B18" s="11" t="s">
        <v>7</v>
      </c>
      <c r="C18" s="2" t="s">
        <v>0</v>
      </c>
      <c r="D18" s="23">
        <f>D12+D13+D14+D15+D16+D17</f>
        <v>51978.985398728866</v>
      </c>
    </row>
    <row r="19" spans="1:4" ht="15.75" thickBot="1" x14ac:dyDescent="0.3">
      <c r="A19" s="10">
        <v>10</v>
      </c>
      <c r="B19" s="11" t="s">
        <v>8</v>
      </c>
      <c r="C19" s="2" t="s">
        <v>0</v>
      </c>
      <c r="D19" s="21">
        <f>-D18*0.2</f>
        <v>-10395.797079745775</v>
      </c>
    </row>
    <row r="20" spans="1:4" ht="27.75" thickBot="1" x14ac:dyDescent="0.3">
      <c r="A20" s="8" t="s">
        <v>19</v>
      </c>
      <c r="B20" s="9" t="s">
        <v>25</v>
      </c>
      <c r="C20" s="1" t="s">
        <v>0</v>
      </c>
      <c r="D20" s="21">
        <f>стр.1_2023_прогноз!D20*1.05</f>
        <v>0</v>
      </c>
    </row>
    <row r="21" spans="1:4" ht="27.75" thickBot="1" x14ac:dyDescent="0.3">
      <c r="A21" s="10">
        <v>11</v>
      </c>
      <c r="B21" s="11" t="s">
        <v>9</v>
      </c>
      <c r="C21" s="2" t="s">
        <v>0</v>
      </c>
      <c r="D21" s="21">
        <f>стр.1_2023_прогноз!D21*1.05</f>
        <v>74692.669315949999</v>
      </c>
    </row>
    <row r="22" spans="1:4" ht="15.75" thickBot="1" x14ac:dyDescent="0.3">
      <c r="A22" s="10">
        <v>12</v>
      </c>
      <c r="B22" s="11" t="s">
        <v>10</v>
      </c>
      <c r="C22" s="2" t="s">
        <v>0</v>
      </c>
      <c r="D22" s="21">
        <f>стр.1_2023_прогноз!D22*1.05</f>
        <v>-81557.036400000012</v>
      </c>
    </row>
    <row r="23" spans="1:4" ht="15.75" thickBot="1" x14ac:dyDescent="0.3">
      <c r="A23" s="10">
        <v>13</v>
      </c>
      <c r="B23" s="11" t="s">
        <v>11</v>
      </c>
      <c r="C23" s="2" t="s">
        <v>0</v>
      </c>
      <c r="D23" s="21">
        <f>стр.1_2023_прогноз!D23*1.05</f>
        <v>684.78126150000003</v>
      </c>
    </row>
    <row r="24" spans="1:4" ht="21" customHeight="1" thickBot="1" x14ac:dyDescent="0.3">
      <c r="A24" s="10">
        <v>14</v>
      </c>
      <c r="B24" s="11" t="s">
        <v>12</v>
      </c>
      <c r="C24" s="2" t="s">
        <v>0</v>
      </c>
      <c r="D24" s="23">
        <f>D18+D19+D20+D21+D22+D23</f>
        <v>35403.602496433072</v>
      </c>
    </row>
  </sheetData>
  <mergeCells count="2">
    <mergeCell ref="A1:D1"/>
    <mergeCell ref="A2:D2"/>
  </mergeCells>
  <pageMargins left="0.7" right="0.7" top="0.75" bottom="0.75" header="0.3" footer="0.3"/>
  <pageSetup paperSize="9" scale="94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5"/>
  <sheetViews>
    <sheetView view="pageBreakPreview" zoomScaleNormal="100" zoomScaleSheetLayoutView="100" workbookViewId="0">
      <pane ySplit="6" topLeftCell="A8" activePane="bottomLeft" state="frozen"/>
      <selection activeCell="D24" sqref="D24"/>
      <selection pane="bottomLeft" activeCell="P30" sqref="P30"/>
    </sheetView>
  </sheetViews>
  <sheetFormatPr defaultRowHeight="15" x14ac:dyDescent="0.25"/>
  <cols>
    <col min="1" max="1" width="43.7109375" bestFit="1" customWidth="1"/>
    <col min="2" max="2" width="11.5703125" customWidth="1"/>
    <col min="3" max="3" width="17.85546875" customWidth="1"/>
    <col min="4" max="4" width="12.28515625" customWidth="1"/>
    <col min="5" max="5" width="13.140625" customWidth="1"/>
    <col min="6" max="6" width="13.7109375" customWidth="1"/>
    <col min="7" max="7" width="11.85546875" customWidth="1"/>
    <col min="8" max="8" width="14.140625" customWidth="1"/>
    <col min="9" max="9" width="17.140625" customWidth="1"/>
    <col min="10" max="10" width="12.140625" customWidth="1"/>
    <col min="11" max="11" width="11.5703125" customWidth="1"/>
  </cols>
  <sheetData>
    <row r="1" spans="1:12" ht="15.75" x14ac:dyDescent="0.25">
      <c r="A1" s="35" t="s">
        <v>27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</row>
    <row r="2" spans="1:12" ht="15.75" x14ac:dyDescent="0.25">
      <c r="A2" s="34" t="s">
        <v>31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</row>
    <row r="3" spans="1:12" ht="15.75" customHeight="1" thickBot="1" x14ac:dyDescent="0.3">
      <c r="A3" s="33" t="s">
        <v>54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</row>
    <row r="4" spans="1:12" ht="16.5" thickBot="1" x14ac:dyDescent="0.3">
      <c r="A4" s="39" t="s">
        <v>32</v>
      </c>
      <c r="B4" s="42" t="s">
        <v>33</v>
      </c>
      <c r="C4" s="44" t="s">
        <v>34</v>
      </c>
      <c r="D4" s="45"/>
      <c r="E4" s="45"/>
      <c r="F4" s="45"/>
      <c r="G4" s="45"/>
      <c r="H4" s="45"/>
      <c r="I4" s="45"/>
      <c r="J4" s="45"/>
      <c r="K4" s="45"/>
      <c r="L4" s="46"/>
    </row>
    <row r="5" spans="1:12" ht="111" thickBot="1" x14ac:dyDescent="0.3">
      <c r="A5" s="40"/>
      <c r="B5" s="43"/>
      <c r="C5" s="25" t="s">
        <v>35</v>
      </c>
      <c r="D5" s="25" t="s">
        <v>36</v>
      </c>
      <c r="E5" s="25" t="s">
        <v>37</v>
      </c>
      <c r="F5" s="25" t="s">
        <v>38</v>
      </c>
      <c r="G5" s="25" t="s">
        <v>39</v>
      </c>
      <c r="H5" s="25" t="s">
        <v>40</v>
      </c>
      <c r="I5" s="25" t="s">
        <v>41</v>
      </c>
      <c r="J5" s="25" t="s">
        <v>42</v>
      </c>
      <c r="K5" s="25" t="s">
        <v>43</v>
      </c>
      <c r="L5" s="25" t="s">
        <v>44</v>
      </c>
    </row>
    <row r="6" spans="1:12" ht="16.5" thickBot="1" x14ac:dyDescent="0.3">
      <c r="A6" s="41"/>
      <c r="B6" s="25">
        <v>1</v>
      </c>
      <c r="C6" s="25">
        <v>2</v>
      </c>
      <c r="D6" s="25">
        <v>3</v>
      </c>
      <c r="E6" s="25">
        <v>4</v>
      </c>
      <c r="F6" s="25">
        <v>5</v>
      </c>
      <c r="G6" s="25">
        <v>6</v>
      </c>
      <c r="H6" s="25">
        <v>7</v>
      </c>
      <c r="I6" s="25">
        <v>8</v>
      </c>
      <c r="J6" s="25">
        <v>9</v>
      </c>
      <c r="K6" s="25">
        <v>10</v>
      </c>
      <c r="L6" s="25">
        <v>11</v>
      </c>
    </row>
    <row r="7" spans="1:12" ht="16.5" thickBot="1" x14ac:dyDescent="0.3">
      <c r="A7" s="24" t="s">
        <v>45</v>
      </c>
      <c r="B7" s="36"/>
      <c r="C7" s="37"/>
      <c r="D7" s="37"/>
      <c r="E7" s="37"/>
      <c r="F7" s="37"/>
      <c r="G7" s="37"/>
      <c r="H7" s="37"/>
      <c r="I7" s="37"/>
      <c r="J7" s="37"/>
      <c r="K7" s="37"/>
      <c r="L7" s="38"/>
    </row>
    <row r="8" spans="1:12" ht="32.25" thickBot="1" x14ac:dyDescent="0.3">
      <c r="A8" s="24" t="s">
        <v>46</v>
      </c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</row>
    <row r="9" spans="1:12" ht="32.25" thickBot="1" x14ac:dyDescent="0.3">
      <c r="A9" s="24" t="s">
        <v>47</v>
      </c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</row>
    <row r="10" spans="1:12" ht="24" customHeight="1" thickBot="1" x14ac:dyDescent="0.3">
      <c r="A10" s="24" t="s">
        <v>48</v>
      </c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</row>
    <row r="11" spans="1:12" ht="16.5" thickBot="1" x14ac:dyDescent="0.3">
      <c r="A11" s="28" t="s">
        <v>49</v>
      </c>
      <c r="B11" s="29">
        <f>SUM(C11:L11)</f>
        <v>839003.35659464123</v>
      </c>
      <c r="C11" s="29"/>
      <c r="D11" s="29">
        <f>стр.2_2023_прогноз!D11*1.05</f>
        <v>159226.94165164779</v>
      </c>
      <c r="E11" s="29">
        <f>стр.2_2023_прогноз!E11*1.05</f>
        <v>420885.40120647318</v>
      </c>
      <c r="F11" s="29">
        <f>стр.2_2023_прогноз!F11*1.05</f>
        <v>127191.02419191966</v>
      </c>
      <c r="G11" s="29">
        <f>стр.2_2023_прогноз!G11*1.05</f>
        <v>28560.700014103946</v>
      </c>
      <c r="H11" s="29">
        <f>стр.2_2023_прогноз!H11*1.05</f>
        <v>103139.28953049658</v>
      </c>
      <c r="I11" s="30"/>
      <c r="J11" s="30"/>
      <c r="K11" s="30"/>
      <c r="L11" s="30"/>
    </row>
    <row r="12" spans="1:12" ht="32.25" thickBot="1" x14ac:dyDescent="0.3">
      <c r="A12" s="24" t="s">
        <v>50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</row>
    <row r="13" spans="1:12" ht="19.5" customHeight="1" thickBot="1" x14ac:dyDescent="0.3">
      <c r="A13" s="24" t="s">
        <v>51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</row>
    <row r="14" spans="1:12" ht="20.25" customHeight="1" thickBot="1" x14ac:dyDescent="0.3">
      <c r="A14" s="24" t="s">
        <v>52</v>
      </c>
      <c r="B14" s="27">
        <f>B11</f>
        <v>839003.35659464123</v>
      </c>
      <c r="C14" s="27"/>
      <c r="D14" s="27">
        <f t="shared" ref="D14:H14" si="0">D11</f>
        <v>159226.94165164779</v>
      </c>
      <c r="E14" s="27">
        <f t="shared" si="0"/>
        <v>420885.40120647318</v>
      </c>
      <c r="F14" s="27">
        <f t="shared" si="0"/>
        <v>127191.02419191966</v>
      </c>
      <c r="G14" s="27">
        <f t="shared" si="0"/>
        <v>28560.700014103946</v>
      </c>
      <c r="H14" s="27">
        <f t="shared" si="0"/>
        <v>103139.28953049658</v>
      </c>
      <c r="I14" s="27"/>
      <c r="J14" s="27"/>
      <c r="K14" s="27"/>
      <c r="L14" s="27"/>
    </row>
    <row r="15" spans="1:12" ht="21.75" customHeight="1" thickBot="1" x14ac:dyDescent="0.3">
      <c r="A15" s="24" t="s">
        <v>53</v>
      </c>
      <c r="B15" s="29">
        <f>SUM(C15:L15)</f>
        <v>1784189.3242908502</v>
      </c>
      <c r="C15" s="26"/>
      <c r="D15" s="29">
        <f>стр.2_2023_прогноз!D15*1.05</f>
        <v>195697.0649688867</v>
      </c>
      <c r="E15" s="29">
        <f>стр.2_2023_прогноз!E15*1.05</f>
        <v>573107.25854325271</v>
      </c>
      <c r="F15" s="29">
        <f>стр.2_2023_прогноз!F15*1.05</f>
        <v>167784.51964369541</v>
      </c>
      <c r="G15" s="29">
        <f>стр.2_2023_прогноз!G15*1.05</f>
        <v>94024.063188503103</v>
      </c>
      <c r="H15" s="29">
        <f>стр.2_2023_прогноз!H15*1.05</f>
        <v>753576.41794651211</v>
      </c>
      <c r="I15" s="26"/>
      <c r="J15" s="27"/>
      <c r="K15" s="27"/>
      <c r="L15" s="26"/>
    </row>
  </sheetData>
  <mergeCells count="7">
    <mergeCell ref="B7:L7"/>
    <mergeCell ref="A1:L1"/>
    <mergeCell ref="A2:L2"/>
    <mergeCell ref="A3:L3"/>
    <mergeCell ref="A4:A6"/>
    <mergeCell ref="B4:B5"/>
    <mergeCell ref="C4:L4"/>
  </mergeCells>
  <pageMargins left="0.7" right="0.7" top="0.75" bottom="0.75" header="0.3" footer="0.3"/>
  <pageSetup paperSize="9"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6</vt:i4>
      </vt:variant>
    </vt:vector>
  </HeadingPairs>
  <TitlesOfParts>
    <vt:vector size="12" baseType="lpstr">
      <vt:lpstr>стр.1_2022_факт</vt:lpstr>
      <vt:lpstr>стр.2_2022_факт</vt:lpstr>
      <vt:lpstr>стр.1_2023_прогноз</vt:lpstr>
      <vt:lpstr>стр.2_2023_прогноз</vt:lpstr>
      <vt:lpstr>стр.1_2024_прогноз</vt:lpstr>
      <vt:lpstr>стр.2_2024_прогноз</vt:lpstr>
      <vt:lpstr>стр.1_2022_факт!Область_печати</vt:lpstr>
      <vt:lpstr>стр.1_2023_прогноз!Область_печати</vt:lpstr>
      <vt:lpstr>стр.1_2024_прогноз!Область_печати</vt:lpstr>
      <vt:lpstr>стр.2_2022_факт!Область_печати</vt:lpstr>
      <vt:lpstr>стр.2_2023_прогноз!Область_печати</vt:lpstr>
      <vt:lpstr>стр.2_2024_прогноз!Область_печати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2023-05-04T10:46:47Z</dcterms:modified>
</cp:coreProperties>
</file>