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13_ncr:1_{FA823794-12F2-40B8-8A24-F695D05074F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стр.1_2023_факт" sheetId="1" r:id="rId1"/>
    <sheet name="стр.2_2023_факт" sheetId="2" r:id="rId2"/>
    <sheet name="стр.1_2024_прогноз" sheetId="3" r:id="rId3"/>
    <sheet name="стр.2_2024_прогноз" sheetId="4" r:id="rId4"/>
    <sheet name="стр.1_2025_прогноз" sheetId="5" r:id="rId5"/>
    <sheet name="стр.2_2025_прогноз" sheetId="6" r:id="rId6"/>
  </sheets>
  <externalReferences>
    <externalReference r:id="rId7"/>
  </externalReferences>
  <definedNames>
    <definedName name="_prd2">#REF!</definedName>
    <definedName name="fil">#REF!</definedName>
    <definedName name="god">#REF!</definedName>
    <definedName name="org">#REF!</definedName>
    <definedName name="unit">#REF!</definedName>
    <definedName name="_xlnm.Print_Area" localSheetId="0">стр.1_2023_факт!$A$1:$D$24</definedName>
    <definedName name="_xlnm.Print_Area" localSheetId="2">стр.1_2024_прогноз!$A$1:$D$24</definedName>
    <definedName name="_xlnm.Print_Area" localSheetId="4">стр.1_2025_прогноз!$A$1:$D$24</definedName>
    <definedName name="_xlnm.Print_Area" localSheetId="1">стр.2_2023_факт!$A$1:$L$15</definedName>
    <definedName name="_xlnm.Print_Area" localSheetId="3">стр.2_2024_прогноз!$A$1:$L$15</definedName>
    <definedName name="_xlnm.Print_Area" localSheetId="5">стр.2_2025_прогноз!$A$1:$L$15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19" i="2" s="1"/>
  <c r="G16" i="2"/>
  <c r="D14" i="2" l="1"/>
  <c r="E14" i="2"/>
  <c r="F14" i="2"/>
  <c r="G14" i="2"/>
  <c r="D8" i="3" l="1"/>
  <c r="D4" i="3" l="1"/>
  <c r="D12" i="3" s="1"/>
  <c r="D18" i="3" s="1"/>
  <c r="D24" i="3" s="1"/>
  <c r="H14" i="4"/>
  <c r="G14" i="4"/>
  <c r="E14" i="4"/>
  <c r="D8" i="1"/>
  <c r="D4" i="1"/>
  <c r="F14" i="4" l="1"/>
  <c r="B15" i="2" l="1"/>
  <c r="H14" i="2"/>
  <c r="B11" i="2"/>
  <c r="B14" i="2" l="1"/>
  <c r="D12" i="1"/>
  <c r="D18" i="1" s="1"/>
  <c r="D14" i="4" l="1"/>
  <c r="B11" i="4"/>
  <c r="B14" i="4" s="1"/>
  <c r="B15" i="4" l="1"/>
</calcChain>
</file>

<file path=xl/sharedStrings.xml><?xml version="1.0" encoding="utf-8"?>
<sst xmlns="http://schemas.openxmlformats.org/spreadsheetml/2006/main" count="240" uniqueCount="58">
  <si>
    <t>(тыс. руб.)</t>
  </si>
  <si>
    <t xml:space="preserve">Прибыль (убыток) от продаж                    </t>
  </si>
  <si>
    <t xml:space="preserve">Доходы от участия в других организациях       </t>
  </si>
  <si>
    <t xml:space="preserve">Проценты к получению                          </t>
  </si>
  <si>
    <t xml:space="preserve">Проценты к уплате                             </t>
  </si>
  <si>
    <t xml:space="preserve">Прочие доходы                                 </t>
  </si>
  <si>
    <t xml:space="preserve">Прочие расходы                                </t>
  </si>
  <si>
    <t xml:space="preserve">Прибыль (убыток) до налогообложения           </t>
  </si>
  <si>
    <t xml:space="preserve">Текущий налог на прибыль                      </t>
  </si>
  <si>
    <t xml:space="preserve">Изменение отложенных налоговых обязательств   </t>
  </si>
  <si>
    <t xml:space="preserve">Изменение отложенных налоговых активов        </t>
  </si>
  <si>
    <t xml:space="preserve">Прочее                                        </t>
  </si>
  <si>
    <t xml:space="preserve">Чистая прибыль (убыток)                       </t>
  </si>
  <si>
    <t>1.1</t>
  </si>
  <si>
    <t>1.2</t>
  </si>
  <si>
    <t>1.3</t>
  </si>
  <si>
    <t>2.1</t>
  </si>
  <si>
    <t>2.2</t>
  </si>
  <si>
    <t>2.3</t>
  </si>
  <si>
    <t>10.1</t>
  </si>
  <si>
    <t xml:space="preserve">      Наименование показателей финансово-хозяйственной деятельности субъекта стественной монополии в сфере услуг аэропортов</t>
  </si>
  <si>
    <t xml:space="preserve">  Единица измерения</t>
  </si>
  <si>
    <t xml:space="preserve"> N п/п</t>
  </si>
  <si>
    <t xml:space="preserve">Доходы всего, в том числе по видам регулируемых услуг:    </t>
  </si>
  <si>
    <t xml:space="preserve">Расходы всего (включая коммерческие и управленческие расходы), в том числе: по видам регулируемых услуг: </t>
  </si>
  <si>
    <t xml:space="preserve">в том числе постоянные налоговые обязательства (активы) </t>
  </si>
  <si>
    <t>обслуживание пассажиров</t>
  </si>
  <si>
    <t>АО "Ю-Ти-Джи"</t>
  </si>
  <si>
    <t>прочая авиационная деятельность</t>
  </si>
  <si>
    <t>прочая неавиационная деятельность</t>
  </si>
  <si>
    <t>I. Доходы и расходы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</si>
  <si>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</si>
  <si>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</si>
  <si>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</si>
  <si>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</si>
  <si>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расходы, связанные с участием в совместной деятельности</t>
  </si>
  <si>
    <t>материальные затраты</t>
  </si>
  <si>
    <t>затраты на оплату труда</t>
  </si>
  <si>
    <t>отчисления на соц. нужды</t>
  </si>
  <si>
    <t>амортизация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</si>
  <si>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</si>
  <si>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</si>
  <si>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</si>
  <si>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</si>
  <si>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</si>
  <si>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</si>
  <si>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</si>
  <si>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</si>
  <si>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</si>
  <si>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</si>
  <si>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</si>
  <si>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</si>
  <si>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</si>
  <si>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доходы и расходы</t>
  </si>
  <si>
    <t>тыс. руб.</t>
  </si>
  <si>
    <t>2023 г.</t>
  </si>
  <si>
    <t>2024 г.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</si>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</sst>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b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ourier New"/>
      <family val="3"/>
      <charset val="204"/>
    </font>
    <font>
      <b/>
      <i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11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0" fillId="0" borderId="0" xfId="1" applyFont="1"/>
    <xf numFmtId="9" fontId="0" fillId="0" borderId="0" xfId="2" applyFont="1"/>
    <xf numFmtId="164" fontId="0" fillId="0" borderId="0" xfId="0" applyNumberForma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7" fillId="2" borderId="19" xfId="0" applyNumberFormat="1" applyFont="1" applyFill="1" applyBorder="1" applyAlignment="1">
      <alignment horizontal="center" vertical="top" wrapText="1"/>
    </xf>
    <xf numFmtId="3" fontId="7" fillId="2" borderId="18" xfId="0" applyNumberFormat="1" applyFont="1" applyFill="1" applyBorder="1" applyAlignment="1">
      <alignment horizontal="center" vertical="top" wrapText="1"/>
    </xf>
    <xf numFmtId="3" fontId="7" fillId="2" borderId="20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FBH\&#1054;&#1090;&#1095;&#1077;&#1090;&#1085;&#1086;&#1089;&#1090;&#1100;_&#1091;&#1087;&#1088;\&#1054;&#1090;&#1095;&#1077;&#1090;&#1085;&#1086;&#1089;&#1090;&#1100;%20&#1074;%20&#1052;&#1040;&#1042;\&#1041;&#1102;&#1076;&#1078;&#1077;&#1090;%20&#1052;&#1040;&#1042;\2024\20240222_UTG_VKO_2024.xlsx" TargetMode="External"/><Relationship Id="rId1" Type="http://schemas.openxmlformats.org/officeDocument/2006/relationships/externalLinkPath" Target="/FBH/&#1054;&#1090;&#1095;&#1077;&#1090;&#1085;&#1086;&#1089;&#1090;&#1100;_&#1091;&#1087;&#1088;/&#1054;&#1090;&#1095;&#1077;&#1090;&#1085;&#1086;&#1089;&#1090;&#1100;%20&#1074;%20&#1052;&#1040;&#1042;/&#1041;&#1102;&#1076;&#1078;&#1077;&#1090;%20&#1052;&#1040;&#1042;/2024/20240222_UTG_VKO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_UTG-UTGVKO"/>
      <sheetName val="02_НО_рейсы_UTG_UTGVKO"/>
      <sheetName val="03_НО"/>
      <sheetName val="04_ПОО"/>
      <sheetName val="05_ТО"/>
      <sheetName val="Budget_UTG"/>
      <sheetName val="Budget_UTV"/>
      <sheetName val="Assumptions 2024"/>
      <sheetName val="UTG_2023"/>
      <sheetName val="VKO_2023"/>
      <sheetName val="Предпосылки 2023"/>
      <sheetName val="Ремонт и ТО НАТ"/>
      <sheetName val="Грузчики (сделка) к оплате"/>
      <sheetName val="Показатели статистика"/>
      <sheetName val="Прочие расходы"/>
      <sheetName val="ФОТ_2023 "/>
      <sheetName val="Аренда НАТ и ТС"/>
      <sheetName val="Выручка статистика"/>
      <sheetName val="Штат расписание_2024"/>
      <sheetName val="Рейсы план"/>
      <sheetName val="Грузы ВК"/>
      <sheetName val="PL_UTG-new"/>
      <sheetName val="BS_UTG-new"/>
      <sheetName val="PL_UTGVKO"/>
      <sheetName val="BS_UTGVKO-new"/>
      <sheetName val="Расходы VKO"/>
      <sheetName val="Прочие ДиР"/>
    </sheetNames>
    <sheetDataSet>
      <sheetData sheetId="0"/>
      <sheetData sheetId="1"/>
      <sheetData sheetId="2"/>
      <sheetData sheetId="3"/>
      <sheetData sheetId="4"/>
      <sheetData sheetId="5">
        <row r="59">
          <cell r="R59">
            <v>180000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6" ht="16.5" thickBot="1" x14ac:dyDescent="0.3">
      <c r="A1" s="34" t="s">
        <v>27</v>
      </c>
      <c r="B1" s="34"/>
      <c r="C1" s="34"/>
      <c r="D1" s="34"/>
    </row>
    <row r="2" spans="1:6" ht="16.5" thickBot="1" x14ac:dyDescent="0.3">
      <c r="A2" s="35" t="s">
        <v>30</v>
      </c>
      <c r="B2" s="35"/>
      <c r="C2" s="35"/>
      <c r="D2" s="35"/>
    </row>
    <row r="3" spans="1:6" ht="54.75" thickBot="1" x14ac:dyDescent="0.3">
      <c r="A3" s="3" t="s">
        <v>22</v>
      </c>
      <c r="B3" s="4" t="s">
        <v>20</v>
      </c>
      <c r="C3" s="4" t="s">
        <v>21</v>
      </c>
      <c r="D3" s="5" t="s">
        <v>55</v>
      </c>
    </row>
    <row r="4" spans="1:6" ht="27" x14ac:dyDescent="0.25">
      <c r="A4" s="6">
        <v>1</v>
      </c>
      <c r="B4" s="7" t="s">
        <v>23</v>
      </c>
      <c r="C4" s="12" t="s">
        <v>0</v>
      </c>
      <c r="D4" s="20">
        <f>SUM(D5:D7)</f>
        <v>3434545</v>
      </c>
    </row>
    <row r="5" spans="1:6" x14ac:dyDescent="0.25">
      <c r="A5" s="13" t="s">
        <v>13</v>
      </c>
      <c r="B5" s="14" t="s">
        <v>26</v>
      </c>
      <c r="C5" s="15" t="s">
        <v>0</v>
      </c>
      <c r="D5" s="21">
        <v>419254</v>
      </c>
      <c r="E5" s="32"/>
    </row>
    <row r="6" spans="1:6" x14ac:dyDescent="0.25">
      <c r="A6" s="13" t="s">
        <v>14</v>
      </c>
      <c r="B6" s="14" t="s">
        <v>28</v>
      </c>
      <c r="C6" s="15" t="s">
        <v>0</v>
      </c>
      <c r="D6" s="21">
        <v>2846161</v>
      </c>
    </row>
    <row r="7" spans="1:6" ht="15.75" thickBot="1" x14ac:dyDescent="0.3">
      <c r="A7" s="16" t="s">
        <v>15</v>
      </c>
      <c r="B7" s="17" t="s">
        <v>29</v>
      </c>
      <c r="C7" s="18" t="s">
        <v>0</v>
      </c>
      <c r="D7" s="22">
        <v>169130</v>
      </c>
    </row>
    <row r="8" spans="1:6" ht="40.5" x14ac:dyDescent="0.25">
      <c r="A8" s="6">
        <v>2</v>
      </c>
      <c r="B8" s="7" t="s">
        <v>24</v>
      </c>
      <c r="C8" s="12" t="s">
        <v>0</v>
      </c>
      <c r="D8" s="20">
        <f>SUM(D9:D11)</f>
        <v>-3068685</v>
      </c>
      <c r="F8" s="19"/>
    </row>
    <row r="9" spans="1:6" x14ac:dyDescent="0.25">
      <c r="A9" s="13" t="s">
        <v>16</v>
      </c>
      <c r="B9" s="14" t="s">
        <v>26</v>
      </c>
      <c r="C9" s="15" t="s">
        <v>0</v>
      </c>
      <c r="D9" s="21">
        <v>-635248</v>
      </c>
      <c r="E9" s="32"/>
      <c r="F9" s="19"/>
    </row>
    <row r="10" spans="1:6" x14ac:dyDescent="0.25">
      <c r="A10" s="13" t="s">
        <v>17</v>
      </c>
      <c r="B10" s="14" t="s">
        <v>28</v>
      </c>
      <c r="C10" s="15" t="s">
        <v>0</v>
      </c>
      <c r="D10" s="21">
        <v>-2410191</v>
      </c>
      <c r="F10" s="19"/>
    </row>
    <row r="11" spans="1:6" ht="15.75" thickBot="1" x14ac:dyDescent="0.3">
      <c r="A11" s="16" t="s">
        <v>18</v>
      </c>
      <c r="B11" s="17" t="s">
        <v>29</v>
      </c>
      <c r="C11" s="18" t="s">
        <v>0</v>
      </c>
      <c r="D11" s="22">
        <v>-23246</v>
      </c>
      <c r="F11" s="19"/>
    </row>
    <row r="12" spans="1:6" ht="15.75" thickBot="1" x14ac:dyDescent="0.3">
      <c r="A12" s="10">
        <v>3</v>
      </c>
      <c r="B12" s="11" t="s">
        <v>1</v>
      </c>
      <c r="C12" s="2" t="s">
        <v>0</v>
      </c>
      <c r="D12" s="23">
        <f>D4+D8</f>
        <v>365860</v>
      </c>
    </row>
    <row r="13" spans="1:6" ht="15.75" thickBot="1" x14ac:dyDescent="0.3">
      <c r="A13" s="10">
        <v>4</v>
      </c>
      <c r="B13" s="11" t="s">
        <v>2</v>
      </c>
      <c r="C13" s="2" t="s">
        <v>0</v>
      </c>
      <c r="D13" s="23">
        <v>0</v>
      </c>
    </row>
    <row r="14" spans="1:6" ht="15.75" thickBot="1" x14ac:dyDescent="0.3">
      <c r="A14" s="10">
        <v>5</v>
      </c>
      <c r="B14" s="11" t="s">
        <v>3</v>
      </c>
      <c r="C14" s="2" t="s">
        <v>0</v>
      </c>
      <c r="D14" s="23">
        <v>51945</v>
      </c>
    </row>
    <row r="15" spans="1:6" ht="15.75" thickBot="1" x14ac:dyDescent="0.3">
      <c r="A15" s="10">
        <v>6</v>
      </c>
      <c r="B15" s="11" t="s">
        <v>4</v>
      </c>
      <c r="C15" s="2" t="s">
        <v>0</v>
      </c>
      <c r="D15" s="23">
        <v>-5565</v>
      </c>
    </row>
    <row r="16" spans="1:6" ht="15.75" customHeight="1" thickBot="1" x14ac:dyDescent="0.3">
      <c r="A16" s="10">
        <v>7</v>
      </c>
      <c r="B16" s="11" t="s">
        <v>5</v>
      </c>
      <c r="C16" s="2" t="s">
        <v>0</v>
      </c>
      <c r="D16" s="23">
        <v>135322</v>
      </c>
    </row>
    <row r="17" spans="1:4" ht="15.75" customHeight="1" thickBot="1" x14ac:dyDescent="0.3">
      <c r="A17" s="10">
        <v>8</v>
      </c>
      <c r="B17" s="11" t="s">
        <v>6</v>
      </c>
      <c r="C17" s="2" t="s">
        <v>0</v>
      </c>
      <c r="D17" s="23">
        <v>-103226</v>
      </c>
    </row>
    <row r="18" spans="1:4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444336</v>
      </c>
    </row>
    <row r="19" spans="1:4" ht="15.75" thickBot="1" x14ac:dyDescent="0.3">
      <c r="A19" s="10">
        <v>10</v>
      </c>
      <c r="B19" s="11" t="s">
        <v>8</v>
      </c>
      <c r="C19" s="2" t="s">
        <v>0</v>
      </c>
      <c r="D19" s="23">
        <v>-97177</v>
      </c>
    </row>
    <row r="20" spans="1:4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</row>
    <row r="21" spans="1:4" ht="27.75" thickBot="1" x14ac:dyDescent="0.3">
      <c r="A21" s="10">
        <v>11</v>
      </c>
      <c r="B21" s="11" t="s">
        <v>9</v>
      </c>
      <c r="C21" s="2" t="s">
        <v>0</v>
      </c>
      <c r="D21" s="23">
        <v>17569</v>
      </c>
    </row>
    <row r="22" spans="1:4" ht="15.75" thickBot="1" x14ac:dyDescent="0.3">
      <c r="A22" s="10">
        <v>12</v>
      </c>
      <c r="B22" s="11" t="s">
        <v>10</v>
      </c>
      <c r="C22" s="2" t="s">
        <v>0</v>
      </c>
      <c r="D22" s="23">
        <v>-3378</v>
      </c>
    </row>
    <row r="23" spans="1:4" ht="15.75" thickBot="1" x14ac:dyDescent="0.3">
      <c r="A23" s="10">
        <v>13</v>
      </c>
      <c r="B23" s="11" t="s">
        <v>11</v>
      </c>
      <c r="C23" s="2" t="s">
        <v>0</v>
      </c>
      <c r="D23" s="23">
        <v>10</v>
      </c>
    </row>
    <row r="24" spans="1:4" ht="21" customHeight="1" thickBot="1" x14ac:dyDescent="0.3">
      <c r="A24" s="10">
        <v>14</v>
      </c>
      <c r="B24" s="11" t="s">
        <v>12</v>
      </c>
      <c r="C24" s="2" t="s">
        <v>0</v>
      </c>
      <c r="D24" s="23">
        <v>361359</v>
      </c>
    </row>
  </sheetData>
  <mergeCells count="2">
    <mergeCell ref="A1:D1"/>
    <mergeCell ref="A2:D2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9"/>
  <sheetViews>
    <sheetView view="pageBreakPreview" zoomScaleNormal="100" zoomScaleSheetLayoutView="100" workbookViewId="0">
      <pane ySplit="6" topLeftCell="A7" activePane="bottomLeft" state="frozen"/>
      <selection activeCell="D24" sqref="D24"/>
      <selection pane="bottomLeft" activeCell="G19" sqref="G19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3.140625" bestFit="1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customHeight="1" thickBot="1" x14ac:dyDescent="0.3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6.5" thickBot="1" x14ac:dyDescent="0.3">
      <c r="A4" s="42" t="s">
        <v>32</v>
      </c>
      <c r="B4" s="45" t="s">
        <v>33</v>
      </c>
      <c r="C4" s="47" t="s">
        <v>34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111" thickBot="1" x14ac:dyDescent="0.3">
      <c r="A5" s="43"/>
      <c r="B5" s="46"/>
      <c r="C5" s="25" t="s">
        <v>35</v>
      </c>
      <c r="D5" s="25" t="s">
        <v>36</v>
      </c>
      <c r="E5" s="25" t="s">
        <v>37</v>
      </c>
      <c r="F5" s="25" t="s">
        <v>38</v>
      </c>
      <c r="G5" s="25" t="s">
        <v>39</v>
      </c>
      <c r="H5" s="25" t="s">
        <v>40</v>
      </c>
      <c r="I5" s="25" t="s">
        <v>41</v>
      </c>
      <c r="J5" s="25" t="s">
        <v>42</v>
      </c>
      <c r="K5" s="25" t="s">
        <v>43</v>
      </c>
      <c r="L5" s="25" t="s">
        <v>44</v>
      </c>
    </row>
    <row r="6" spans="1:12" ht="16.5" thickBot="1" x14ac:dyDescent="0.3">
      <c r="A6" s="4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45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32.25" thickBot="1" x14ac:dyDescent="0.3">
      <c r="A8" s="24" t="s">
        <v>46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49</v>
      </c>
      <c r="B11" s="29">
        <f>SUM(C11:L11)</f>
        <v>635248</v>
      </c>
      <c r="C11" s="29"/>
      <c r="D11" s="29">
        <v>178205</v>
      </c>
      <c r="E11" s="29">
        <v>237452</v>
      </c>
      <c r="F11" s="29">
        <v>69701</v>
      </c>
      <c r="G11" s="29">
        <v>34877</v>
      </c>
      <c r="H11" s="29">
        <v>115013</v>
      </c>
      <c r="I11" s="30"/>
      <c r="J11" s="30"/>
      <c r="K11" s="30"/>
      <c r="L11" s="30"/>
    </row>
    <row r="12" spans="1:12" ht="32.25" thickBot="1" x14ac:dyDescent="0.3">
      <c r="A12" s="24" t="s">
        <v>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52</v>
      </c>
      <c r="B14" s="27">
        <f>B11</f>
        <v>635248</v>
      </c>
      <c r="C14" s="27"/>
      <c r="D14" s="27">
        <f t="shared" ref="D14:H14" si="0">D11</f>
        <v>178205</v>
      </c>
      <c r="E14" s="27">
        <f t="shared" si="0"/>
        <v>237452</v>
      </c>
      <c r="F14" s="27">
        <f t="shared" si="0"/>
        <v>69701</v>
      </c>
      <c r="G14" s="27">
        <f t="shared" si="0"/>
        <v>34877</v>
      </c>
      <c r="H14" s="27">
        <f t="shared" si="0"/>
        <v>115013</v>
      </c>
      <c r="I14" s="27"/>
      <c r="J14" s="27"/>
      <c r="K14" s="27"/>
      <c r="L14" s="27"/>
    </row>
    <row r="15" spans="1:12" ht="21.75" customHeight="1" thickBot="1" x14ac:dyDescent="0.3">
      <c r="A15" s="24" t="s">
        <v>53</v>
      </c>
      <c r="B15" s="29">
        <f>SUM(C15:L15)</f>
        <v>2433437</v>
      </c>
      <c r="C15" s="26"/>
      <c r="D15" s="27">
        <v>351383</v>
      </c>
      <c r="E15" s="27">
        <v>672455</v>
      </c>
      <c r="F15" s="27">
        <v>202462</v>
      </c>
      <c r="G15" s="27">
        <v>149178</v>
      </c>
      <c r="H15" s="27">
        <v>1057959</v>
      </c>
      <c r="I15" s="26"/>
      <c r="J15" s="27"/>
      <c r="K15" s="27"/>
      <c r="L15" s="26"/>
    </row>
    <row r="16" spans="1:12" x14ac:dyDescent="0.25">
      <c r="G16">
        <f>G11/G15</f>
        <v>0.23379452734317394</v>
      </c>
    </row>
    <row r="17" spans="2:8" x14ac:dyDescent="0.25">
      <c r="B17" s="31"/>
      <c r="D17" s="32"/>
      <c r="E17" s="32"/>
      <c r="F17" s="32"/>
      <c r="G17" s="31">
        <f>G16*[1]Budget_UTG!$R$59</f>
        <v>42083.014921771311</v>
      </c>
      <c r="H17" s="32"/>
    </row>
    <row r="18" spans="2:8" x14ac:dyDescent="0.25">
      <c r="B18" s="31"/>
    </row>
    <row r="19" spans="2:8" x14ac:dyDescent="0.25">
      <c r="G19" s="33">
        <f>[1]Budget_UTG!$R$59-G17</f>
        <v>137916.9850782287</v>
      </c>
    </row>
  </sheetData>
  <mergeCells count="7">
    <mergeCell ref="A3:L3"/>
    <mergeCell ref="A2:L2"/>
    <mergeCell ref="A1:L1"/>
    <mergeCell ref="B7:L7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5" ht="16.5" thickBot="1" x14ac:dyDescent="0.3">
      <c r="A1" s="34" t="s">
        <v>27</v>
      </c>
      <c r="B1" s="34"/>
      <c r="C1" s="34"/>
      <c r="D1" s="34"/>
    </row>
    <row r="2" spans="1:5" ht="16.5" thickBot="1" x14ac:dyDescent="0.3">
      <c r="A2" s="35" t="s">
        <v>30</v>
      </c>
      <c r="B2" s="35"/>
      <c r="C2" s="35"/>
      <c r="D2" s="35"/>
    </row>
    <row r="3" spans="1:5" ht="54.75" thickBot="1" x14ac:dyDescent="0.3">
      <c r="A3" s="3" t="s">
        <v>22</v>
      </c>
      <c r="B3" s="4" t="s">
        <v>20</v>
      </c>
      <c r="C3" s="4" t="s">
        <v>21</v>
      </c>
      <c r="D3" s="5" t="s">
        <v>56</v>
      </c>
    </row>
    <row r="4" spans="1:5" ht="27" x14ac:dyDescent="0.25">
      <c r="A4" s="6">
        <v>1</v>
      </c>
      <c r="B4" s="7" t="s">
        <v>23</v>
      </c>
      <c r="C4" s="12" t="s">
        <v>0</v>
      </c>
      <c r="D4" s="20">
        <f>SUM(D5:D7)</f>
        <v>3224127.6207459783</v>
      </c>
      <c r="E4" s="32"/>
    </row>
    <row r="5" spans="1:5" x14ac:dyDescent="0.25">
      <c r="A5" s="13" t="s">
        <v>13</v>
      </c>
      <c r="B5" s="14" t="s">
        <v>26</v>
      </c>
      <c r="C5" s="15" t="s">
        <v>0</v>
      </c>
      <c r="D5" s="21">
        <v>400936.52412953851</v>
      </c>
      <c r="E5" s="32"/>
    </row>
    <row r="6" spans="1:5" x14ac:dyDescent="0.25">
      <c r="A6" s="13" t="s">
        <v>14</v>
      </c>
      <c r="B6" s="14" t="s">
        <v>28</v>
      </c>
      <c r="C6" s="15" t="s">
        <v>0</v>
      </c>
      <c r="D6" s="21">
        <v>2721810.4024125026</v>
      </c>
      <c r="E6" s="32"/>
    </row>
    <row r="7" spans="1:5" ht="15.75" thickBot="1" x14ac:dyDescent="0.3">
      <c r="A7" s="16" t="s">
        <v>15</v>
      </c>
      <c r="B7" s="17" t="s">
        <v>29</v>
      </c>
      <c r="C7" s="18" t="s">
        <v>0</v>
      </c>
      <c r="D7" s="22">
        <v>101380.69420393754</v>
      </c>
      <c r="E7" s="32"/>
    </row>
    <row r="8" spans="1:5" ht="40.5" x14ac:dyDescent="0.25">
      <c r="A8" s="6">
        <v>2</v>
      </c>
      <c r="B8" s="7" t="s">
        <v>24</v>
      </c>
      <c r="C8" s="12" t="s">
        <v>0</v>
      </c>
      <c r="D8" s="20">
        <f>SUM(D9:D11)</f>
        <v>-3059587</v>
      </c>
      <c r="E8" s="31"/>
    </row>
    <row r="9" spans="1:5" x14ac:dyDescent="0.25">
      <c r="A9" s="13" t="s">
        <v>16</v>
      </c>
      <c r="B9" s="14" t="s">
        <v>26</v>
      </c>
      <c r="C9" s="15" t="s">
        <v>0</v>
      </c>
      <c r="D9" s="21">
        <v>-629356</v>
      </c>
      <c r="E9" s="32"/>
    </row>
    <row r="10" spans="1:5" x14ac:dyDescent="0.25">
      <c r="A10" s="13" t="s">
        <v>17</v>
      </c>
      <c r="B10" s="14" t="s">
        <v>28</v>
      </c>
      <c r="C10" s="15" t="s">
        <v>0</v>
      </c>
      <c r="D10" s="21">
        <v>-2366085</v>
      </c>
      <c r="E10" s="32"/>
    </row>
    <row r="11" spans="1:5" ht="15.75" thickBot="1" x14ac:dyDescent="0.3">
      <c r="A11" s="16" t="s">
        <v>18</v>
      </c>
      <c r="B11" s="17" t="s">
        <v>29</v>
      </c>
      <c r="C11" s="18" t="s">
        <v>0</v>
      </c>
      <c r="D11" s="22">
        <v>-64146</v>
      </c>
      <c r="E11" s="32"/>
    </row>
    <row r="12" spans="1:5" ht="15.75" thickBot="1" x14ac:dyDescent="0.3">
      <c r="A12" s="10">
        <v>3</v>
      </c>
      <c r="B12" s="11" t="s">
        <v>1</v>
      </c>
      <c r="C12" s="2" t="s">
        <v>0</v>
      </c>
      <c r="D12" s="23">
        <f>D4+D8</f>
        <v>164540.62074597832</v>
      </c>
      <c r="E12" s="32"/>
    </row>
    <row r="13" spans="1:5" ht="15.75" thickBot="1" x14ac:dyDescent="0.3">
      <c r="A13" s="10">
        <v>4</v>
      </c>
      <c r="B13" s="11" t="s">
        <v>2</v>
      </c>
      <c r="C13" s="2" t="s">
        <v>0</v>
      </c>
      <c r="D13" s="23">
        <v>0</v>
      </c>
      <c r="E13" s="32"/>
    </row>
    <row r="14" spans="1:5" ht="15.75" thickBot="1" x14ac:dyDescent="0.3">
      <c r="A14" s="10">
        <v>5</v>
      </c>
      <c r="B14" s="11" t="s">
        <v>3</v>
      </c>
      <c r="C14" s="2" t="s">
        <v>0</v>
      </c>
      <c r="D14" s="23">
        <v>51311</v>
      </c>
      <c r="E14" s="32"/>
    </row>
    <row r="15" spans="1:5" ht="15.75" thickBot="1" x14ac:dyDescent="0.3">
      <c r="A15" s="10">
        <v>6</v>
      </c>
      <c r="B15" s="11" t="s">
        <v>4</v>
      </c>
      <c r="C15" s="2" t="s">
        <v>0</v>
      </c>
      <c r="D15" s="23">
        <v>-4216</v>
      </c>
      <c r="E15" s="32"/>
    </row>
    <row r="16" spans="1:5" ht="15.75" customHeight="1" thickBot="1" x14ac:dyDescent="0.3">
      <c r="A16" s="10">
        <v>7</v>
      </c>
      <c r="B16" s="11" t="s">
        <v>5</v>
      </c>
      <c r="C16" s="2" t="s">
        <v>0</v>
      </c>
      <c r="D16" s="23">
        <v>16389</v>
      </c>
      <c r="E16" s="32"/>
    </row>
    <row r="17" spans="1:5" ht="15.75" customHeight="1" thickBot="1" x14ac:dyDescent="0.3">
      <c r="A17" s="10">
        <v>8</v>
      </c>
      <c r="B17" s="11" t="s">
        <v>6</v>
      </c>
      <c r="C17" s="2" t="s">
        <v>0</v>
      </c>
      <c r="D17" s="23">
        <v>-8279</v>
      </c>
      <c r="E17" s="32"/>
    </row>
    <row r="18" spans="1:5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219745.62074597832</v>
      </c>
      <c r="E18" s="32"/>
    </row>
    <row r="19" spans="1:5" ht="15.75" thickBot="1" x14ac:dyDescent="0.3">
      <c r="A19" s="10">
        <v>10</v>
      </c>
      <c r="B19" s="11" t="s">
        <v>8</v>
      </c>
      <c r="C19" s="2" t="s">
        <v>0</v>
      </c>
      <c r="D19" s="23">
        <v>-33324</v>
      </c>
      <c r="E19" s="32"/>
    </row>
    <row r="20" spans="1:5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  <c r="E20" s="32"/>
    </row>
    <row r="21" spans="1:5" ht="27.75" thickBot="1" x14ac:dyDescent="0.3">
      <c r="A21" s="10">
        <v>11</v>
      </c>
      <c r="B21" s="11" t="s">
        <v>9</v>
      </c>
      <c r="C21" s="2" t="s">
        <v>0</v>
      </c>
      <c r="D21" s="23">
        <v>0</v>
      </c>
      <c r="E21" s="32"/>
    </row>
    <row r="22" spans="1:5" ht="15.75" thickBot="1" x14ac:dyDescent="0.3">
      <c r="A22" s="10">
        <v>12</v>
      </c>
      <c r="B22" s="11" t="s">
        <v>10</v>
      </c>
      <c r="C22" s="2" t="s">
        <v>0</v>
      </c>
      <c r="D22" s="23">
        <v>-10625</v>
      </c>
      <c r="E22" s="32"/>
    </row>
    <row r="23" spans="1:5" ht="15.75" thickBot="1" x14ac:dyDescent="0.3">
      <c r="A23" s="10">
        <v>13</v>
      </c>
      <c r="B23" s="11" t="s">
        <v>11</v>
      </c>
      <c r="C23" s="2" t="s">
        <v>0</v>
      </c>
      <c r="D23" s="23">
        <v>0</v>
      </c>
      <c r="E23" s="32"/>
    </row>
    <row r="24" spans="1:5" ht="21" customHeight="1" thickBot="1" x14ac:dyDescent="0.3">
      <c r="A24" s="10">
        <v>14</v>
      </c>
      <c r="B24" s="11" t="s">
        <v>12</v>
      </c>
      <c r="C24" s="2" t="s">
        <v>0</v>
      </c>
      <c r="D24" s="23">
        <f>D18+D19+D20+D21+D22+D23</f>
        <v>175796.62074597832</v>
      </c>
      <c r="E24" s="32"/>
    </row>
  </sheetData>
  <mergeCells count="2">
    <mergeCell ref="A1:D1"/>
    <mergeCell ref="A2:D2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4"/>
  <sheetViews>
    <sheetView view="pageBreakPreview" zoomScale="90" zoomScaleNormal="100" zoomScaleSheetLayoutView="90" workbookViewId="0">
      <pane ySplit="6" topLeftCell="A7" activePane="bottomLeft" state="frozen"/>
      <selection activeCell="D24" sqref="D24"/>
      <selection pane="bottomLeft" activeCell="G15" sqref="G15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85546875" bestFit="1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  <col min="13" max="13" width="15.5703125" bestFit="1" customWidth="1"/>
  </cols>
  <sheetData>
    <row r="1" spans="1:12" ht="15.75" x14ac:dyDescent="0.2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customHeight="1" thickBot="1" x14ac:dyDescent="0.3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6.5" thickBot="1" x14ac:dyDescent="0.3">
      <c r="A4" s="42" t="s">
        <v>32</v>
      </c>
      <c r="B4" s="45" t="s">
        <v>33</v>
      </c>
      <c r="C4" s="47" t="s">
        <v>34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111" thickBot="1" x14ac:dyDescent="0.3">
      <c r="A5" s="43"/>
      <c r="B5" s="46"/>
      <c r="C5" s="25" t="s">
        <v>35</v>
      </c>
      <c r="D5" s="25" t="s">
        <v>36</v>
      </c>
      <c r="E5" s="25" t="s">
        <v>37</v>
      </c>
      <c r="F5" s="25" t="s">
        <v>38</v>
      </c>
      <c r="G5" s="25" t="s">
        <v>39</v>
      </c>
      <c r="H5" s="25" t="s">
        <v>40</v>
      </c>
      <c r="I5" s="25" t="s">
        <v>41</v>
      </c>
      <c r="J5" s="25" t="s">
        <v>42</v>
      </c>
      <c r="K5" s="25" t="s">
        <v>43</v>
      </c>
      <c r="L5" s="25" t="s">
        <v>44</v>
      </c>
    </row>
    <row r="6" spans="1:12" ht="16.5" thickBot="1" x14ac:dyDescent="0.3">
      <c r="A6" s="4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45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32.25" thickBot="1" x14ac:dyDescent="0.3">
      <c r="A8" s="24" t="s">
        <v>46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49</v>
      </c>
      <c r="B11" s="29">
        <f>SUM(C11:L11)</f>
        <v>629356</v>
      </c>
      <c r="C11" s="29"/>
      <c r="D11" s="29">
        <v>233206</v>
      </c>
      <c r="E11" s="29">
        <v>206874</v>
      </c>
      <c r="F11" s="29">
        <v>60946</v>
      </c>
      <c r="G11" s="29">
        <v>42083</v>
      </c>
      <c r="H11" s="29">
        <v>86247</v>
      </c>
      <c r="I11" s="30"/>
      <c r="J11" s="30"/>
      <c r="K11" s="30"/>
      <c r="L11" s="30"/>
    </row>
    <row r="12" spans="1:12" ht="32.25" thickBot="1" x14ac:dyDescent="0.3">
      <c r="A12" s="24" t="s">
        <v>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52</v>
      </c>
      <c r="B14" s="27">
        <f>B11</f>
        <v>629356</v>
      </c>
      <c r="C14" s="27"/>
      <c r="D14" s="27">
        <f t="shared" ref="D14:H14" si="0">D11</f>
        <v>233206</v>
      </c>
      <c r="E14" s="27">
        <f t="shared" si="0"/>
        <v>206874</v>
      </c>
      <c r="F14" s="27">
        <f t="shared" si="0"/>
        <v>60946</v>
      </c>
      <c r="G14" s="27">
        <f t="shared" si="0"/>
        <v>42083</v>
      </c>
      <c r="H14" s="27">
        <f t="shared" si="0"/>
        <v>86247</v>
      </c>
      <c r="I14" s="27"/>
      <c r="J14" s="27"/>
      <c r="K14" s="27"/>
      <c r="L14" s="27"/>
    </row>
    <row r="15" spans="1:12" ht="21.75" customHeight="1" thickBot="1" x14ac:dyDescent="0.3">
      <c r="A15" s="24" t="s">
        <v>53</v>
      </c>
      <c r="B15" s="29">
        <f>SUM(C15:L15)</f>
        <v>2430231</v>
      </c>
      <c r="C15" s="26"/>
      <c r="D15" s="27">
        <v>535843</v>
      </c>
      <c r="E15" s="27">
        <v>711370</v>
      </c>
      <c r="F15" s="27">
        <v>214474</v>
      </c>
      <c r="G15" s="27">
        <v>137917</v>
      </c>
      <c r="H15" s="27">
        <v>830627</v>
      </c>
      <c r="I15" s="26"/>
      <c r="J15" s="27"/>
      <c r="K15" s="27"/>
      <c r="L15" s="26"/>
    </row>
    <row r="17" spans="2:13" x14ac:dyDescent="0.25">
      <c r="B17" s="31"/>
      <c r="D17" s="31"/>
      <c r="E17" s="31"/>
      <c r="G17" s="31"/>
      <c r="H17" s="31"/>
      <c r="M17" s="33"/>
    </row>
    <row r="18" spans="2:13" x14ac:dyDescent="0.25">
      <c r="B18" s="31"/>
      <c r="C18" s="32"/>
      <c r="D18" s="32"/>
      <c r="E18" s="32"/>
      <c r="F18" s="32"/>
      <c r="G18" s="32"/>
      <c r="H18" s="32"/>
    </row>
    <row r="19" spans="2:13" x14ac:dyDescent="0.25">
      <c r="B19" s="32"/>
      <c r="C19" s="32"/>
      <c r="D19" s="32"/>
      <c r="E19" s="32"/>
      <c r="F19" s="32"/>
      <c r="G19" s="32"/>
      <c r="H19" s="32"/>
    </row>
    <row r="20" spans="2:13" x14ac:dyDescent="0.25">
      <c r="D20" s="31"/>
      <c r="E20" s="31"/>
      <c r="F20" s="31"/>
      <c r="G20" s="31"/>
      <c r="H20" s="31"/>
    </row>
    <row r="21" spans="2:13" x14ac:dyDescent="0.25">
      <c r="D21" s="32"/>
      <c r="E21" s="32"/>
      <c r="F21" s="32"/>
      <c r="G21" s="32"/>
      <c r="H21" s="32"/>
    </row>
    <row r="22" spans="2:13" x14ac:dyDescent="0.25">
      <c r="D22" s="32"/>
      <c r="E22" s="32"/>
      <c r="F22" s="32"/>
      <c r="G22" s="32"/>
      <c r="H22" s="32"/>
    </row>
    <row r="24" spans="2:13" x14ac:dyDescent="0.25">
      <c r="D24" s="33"/>
      <c r="E24" s="33"/>
      <c r="F24" s="33"/>
      <c r="G24" s="33"/>
      <c r="H24" s="33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view="pageBreakPreview" zoomScaleNormal="100" zoomScaleSheetLayoutView="100" workbookViewId="0">
      <selection activeCell="D4" sqref="D4:D24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5" ht="16.5" thickBot="1" x14ac:dyDescent="0.3">
      <c r="A1" s="34" t="s">
        <v>27</v>
      </c>
      <c r="B1" s="34"/>
      <c r="C1" s="34"/>
      <c r="D1" s="34"/>
    </row>
    <row r="2" spans="1:5" ht="16.5" thickBot="1" x14ac:dyDescent="0.3">
      <c r="A2" s="35" t="s">
        <v>30</v>
      </c>
      <c r="B2" s="35"/>
      <c r="C2" s="35"/>
      <c r="D2" s="35"/>
    </row>
    <row r="3" spans="1:5" ht="54.75" thickBot="1" x14ac:dyDescent="0.3">
      <c r="A3" s="3" t="s">
        <v>22</v>
      </c>
      <c r="B3" s="4" t="s">
        <v>20</v>
      </c>
      <c r="C3" s="4" t="s">
        <v>21</v>
      </c>
      <c r="D3" s="5" t="s">
        <v>57</v>
      </c>
    </row>
    <row r="4" spans="1:5" ht="27" x14ac:dyDescent="0.25">
      <c r="A4" s="6">
        <v>1</v>
      </c>
      <c r="B4" s="7" t="s">
        <v>23</v>
      </c>
      <c r="C4" s="12" t="s">
        <v>0</v>
      </c>
      <c r="D4" s="20">
        <v>3320851.4493683586</v>
      </c>
      <c r="E4" s="32"/>
    </row>
    <row r="5" spans="1:5" x14ac:dyDescent="0.25">
      <c r="A5" s="13" t="s">
        <v>13</v>
      </c>
      <c r="B5" s="14" t="s">
        <v>26</v>
      </c>
      <c r="C5" s="15" t="s">
        <v>0</v>
      </c>
      <c r="D5" s="21">
        <v>412964.61985342467</v>
      </c>
      <c r="E5" s="32"/>
    </row>
    <row r="6" spans="1:5" x14ac:dyDescent="0.25">
      <c r="A6" s="13" t="s">
        <v>14</v>
      </c>
      <c r="B6" s="14" t="s">
        <v>28</v>
      </c>
      <c r="C6" s="15" t="s">
        <v>0</v>
      </c>
      <c r="D6" s="21">
        <v>2803464.7144848779</v>
      </c>
      <c r="E6" s="32"/>
    </row>
    <row r="7" spans="1:5" ht="15.75" thickBot="1" x14ac:dyDescent="0.3">
      <c r="A7" s="16" t="s">
        <v>15</v>
      </c>
      <c r="B7" s="17" t="s">
        <v>29</v>
      </c>
      <c r="C7" s="18" t="s">
        <v>0</v>
      </c>
      <c r="D7" s="21">
        <v>104422.11503005568</v>
      </c>
      <c r="E7" s="32"/>
    </row>
    <row r="8" spans="1:5" ht="40.5" x14ac:dyDescent="0.25">
      <c r="A8" s="6">
        <v>2</v>
      </c>
      <c r="B8" s="7" t="s">
        <v>24</v>
      </c>
      <c r="C8" s="12" t="s">
        <v>0</v>
      </c>
      <c r="D8" s="20">
        <v>-3151374.6100000003</v>
      </c>
      <c r="E8" s="32"/>
    </row>
    <row r="9" spans="1:5" x14ac:dyDescent="0.25">
      <c r="A9" s="13" t="s">
        <v>16</v>
      </c>
      <c r="B9" s="14" t="s">
        <v>26</v>
      </c>
      <c r="C9" s="15" t="s">
        <v>0</v>
      </c>
      <c r="D9" s="21">
        <v>-648236.68000000005</v>
      </c>
      <c r="E9" s="32"/>
    </row>
    <row r="10" spans="1:5" x14ac:dyDescent="0.25">
      <c r="A10" s="13" t="s">
        <v>17</v>
      </c>
      <c r="B10" s="14" t="s">
        <v>28</v>
      </c>
      <c r="C10" s="15" t="s">
        <v>0</v>
      </c>
      <c r="D10" s="21">
        <v>-2437067.5500000003</v>
      </c>
      <c r="E10" s="32"/>
    </row>
    <row r="11" spans="1:5" ht="15.75" thickBot="1" x14ac:dyDescent="0.3">
      <c r="A11" s="16" t="s">
        <v>18</v>
      </c>
      <c r="B11" s="17" t="s">
        <v>29</v>
      </c>
      <c r="C11" s="18" t="s">
        <v>0</v>
      </c>
      <c r="D11" s="21">
        <v>-66070.38</v>
      </c>
      <c r="E11" s="32"/>
    </row>
    <row r="12" spans="1:5" ht="15.75" thickBot="1" x14ac:dyDescent="0.3">
      <c r="A12" s="10">
        <v>3</v>
      </c>
      <c r="B12" s="11" t="s">
        <v>1</v>
      </c>
      <c r="C12" s="2" t="s">
        <v>0</v>
      </c>
      <c r="D12" s="23">
        <v>169476.83936835825</v>
      </c>
      <c r="E12" s="32"/>
    </row>
    <row r="13" spans="1:5" ht="15.75" thickBot="1" x14ac:dyDescent="0.3">
      <c r="A13" s="10">
        <v>4</v>
      </c>
      <c r="B13" s="11" t="s">
        <v>2</v>
      </c>
      <c r="C13" s="2" t="s">
        <v>0</v>
      </c>
      <c r="D13" s="21">
        <v>0</v>
      </c>
      <c r="E13" s="32"/>
    </row>
    <row r="14" spans="1:5" ht="15.75" thickBot="1" x14ac:dyDescent="0.3">
      <c r="A14" s="10">
        <v>5</v>
      </c>
      <c r="B14" s="11" t="s">
        <v>3</v>
      </c>
      <c r="C14" s="2" t="s">
        <v>0</v>
      </c>
      <c r="D14" s="21">
        <v>52850.33</v>
      </c>
      <c r="E14" s="32"/>
    </row>
    <row r="15" spans="1:5" ht="15.75" thickBot="1" x14ac:dyDescent="0.3">
      <c r="A15" s="10">
        <v>6</v>
      </c>
      <c r="B15" s="11" t="s">
        <v>4</v>
      </c>
      <c r="C15" s="2" t="s">
        <v>0</v>
      </c>
      <c r="D15" s="21">
        <v>-4342.4800000000005</v>
      </c>
      <c r="E15" s="32"/>
    </row>
    <row r="16" spans="1:5" ht="15.75" customHeight="1" thickBot="1" x14ac:dyDescent="0.3">
      <c r="A16" s="10">
        <v>7</v>
      </c>
      <c r="B16" s="11" t="s">
        <v>5</v>
      </c>
      <c r="C16" s="2" t="s">
        <v>0</v>
      </c>
      <c r="D16" s="21">
        <v>16880.670000000002</v>
      </c>
      <c r="E16" s="32"/>
    </row>
    <row r="17" spans="1:5" ht="15.75" customHeight="1" thickBot="1" x14ac:dyDescent="0.3">
      <c r="A17" s="10">
        <v>8</v>
      </c>
      <c r="B17" s="11" t="s">
        <v>6</v>
      </c>
      <c r="C17" s="2" t="s">
        <v>0</v>
      </c>
      <c r="D17" s="21">
        <v>-8527.3700000000008</v>
      </c>
      <c r="E17" s="32"/>
    </row>
    <row r="18" spans="1:5" ht="15.75" thickBot="1" x14ac:dyDescent="0.3">
      <c r="A18" s="10">
        <v>9</v>
      </c>
      <c r="B18" s="11" t="s">
        <v>7</v>
      </c>
      <c r="C18" s="2" t="s">
        <v>0</v>
      </c>
      <c r="D18" s="23">
        <v>226337.98936835828</v>
      </c>
      <c r="E18" s="32"/>
    </row>
    <row r="19" spans="1:5" ht="15.75" thickBot="1" x14ac:dyDescent="0.3">
      <c r="A19" s="10">
        <v>10</v>
      </c>
      <c r="B19" s="11" t="s">
        <v>8</v>
      </c>
      <c r="C19" s="2" t="s">
        <v>0</v>
      </c>
      <c r="D19" s="21">
        <v>-45267.597873671657</v>
      </c>
      <c r="E19" s="32"/>
    </row>
    <row r="20" spans="1:5" ht="27.75" thickBot="1" x14ac:dyDescent="0.3">
      <c r="A20" s="8" t="s">
        <v>19</v>
      </c>
      <c r="B20" s="9" t="s">
        <v>25</v>
      </c>
      <c r="C20" s="1" t="s">
        <v>0</v>
      </c>
      <c r="D20" s="21">
        <v>0</v>
      </c>
      <c r="E20" s="32"/>
    </row>
    <row r="21" spans="1:5" ht="27.75" thickBot="1" x14ac:dyDescent="0.3">
      <c r="A21" s="10">
        <v>11</v>
      </c>
      <c r="B21" s="11" t="s">
        <v>9</v>
      </c>
      <c r="C21" s="2" t="s">
        <v>0</v>
      </c>
      <c r="D21" s="21">
        <v>0</v>
      </c>
      <c r="E21" s="32"/>
    </row>
    <row r="22" spans="1:5" ht="15.75" thickBot="1" x14ac:dyDescent="0.3">
      <c r="A22" s="10">
        <v>12</v>
      </c>
      <c r="B22" s="11" t="s">
        <v>10</v>
      </c>
      <c r="C22" s="2" t="s">
        <v>0</v>
      </c>
      <c r="D22" s="21">
        <v>-10943.75</v>
      </c>
      <c r="E22" s="32"/>
    </row>
    <row r="23" spans="1:5" ht="15.75" thickBot="1" x14ac:dyDescent="0.3">
      <c r="A23" s="10">
        <v>13</v>
      </c>
      <c r="B23" s="11" t="s">
        <v>11</v>
      </c>
      <c r="C23" s="2" t="s">
        <v>0</v>
      </c>
      <c r="D23" s="21">
        <v>0</v>
      </c>
      <c r="E23" s="32"/>
    </row>
    <row r="24" spans="1:5" ht="21" customHeight="1" thickBot="1" x14ac:dyDescent="0.3">
      <c r="A24" s="10">
        <v>14</v>
      </c>
      <c r="B24" s="11" t="s">
        <v>12</v>
      </c>
      <c r="C24" s="2" t="s">
        <v>0</v>
      </c>
      <c r="D24" s="23">
        <v>170126.64149468663</v>
      </c>
      <c r="E24" s="32"/>
    </row>
  </sheetData>
  <mergeCells count="2">
    <mergeCell ref="A1:D1"/>
    <mergeCell ref="A2:D2"/>
  </mergeCells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8"/>
  <sheetViews>
    <sheetView view="pageBreakPreview" zoomScaleNormal="100" zoomScaleSheetLayoutView="100" workbookViewId="0">
      <pane ySplit="6" topLeftCell="A8" activePane="bottomLeft" state="frozen"/>
      <selection activeCell="D24" sqref="D24"/>
      <selection pane="bottomLeft" activeCell="B11" sqref="B11:H15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customHeight="1" thickBot="1" x14ac:dyDescent="0.3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6.5" thickBot="1" x14ac:dyDescent="0.3">
      <c r="A4" s="42" t="s">
        <v>32</v>
      </c>
      <c r="B4" s="45" t="s">
        <v>33</v>
      </c>
      <c r="C4" s="47" t="s">
        <v>34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111" thickBot="1" x14ac:dyDescent="0.3">
      <c r="A5" s="43"/>
      <c r="B5" s="46"/>
      <c r="C5" s="25" t="s">
        <v>35</v>
      </c>
      <c r="D5" s="25" t="s">
        <v>36</v>
      </c>
      <c r="E5" s="25" t="s">
        <v>37</v>
      </c>
      <c r="F5" s="25" t="s">
        <v>38</v>
      </c>
      <c r="G5" s="25" t="s">
        <v>39</v>
      </c>
      <c r="H5" s="25" t="s">
        <v>40</v>
      </c>
      <c r="I5" s="25" t="s">
        <v>41</v>
      </c>
      <c r="J5" s="25" t="s">
        <v>42</v>
      </c>
      <c r="K5" s="25" t="s">
        <v>43</v>
      </c>
      <c r="L5" s="25" t="s">
        <v>44</v>
      </c>
    </row>
    <row r="6" spans="1:12" ht="16.5" thickBot="1" x14ac:dyDescent="0.3">
      <c r="A6" s="4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45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32.25" thickBot="1" x14ac:dyDescent="0.3">
      <c r="A8" s="24" t="s">
        <v>46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49</v>
      </c>
      <c r="B11" s="29">
        <v>648236.68000000005</v>
      </c>
      <c r="C11" s="29"/>
      <c r="D11" s="29">
        <v>240202.18</v>
      </c>
      <c r="E11" s="29">
        <v>213080.22</v>
      </c>
      <c r="F11" s="29">
        <v>62774.380000000005</v>
      </c>
      <c r="G11" s="29">
        <v>43345.49</v>
      </c>
      <c r="H11" s="29">
        <v>88834.41</v>
      </c>
      <c r="I11" s="30"/>
      <c r="J11" s="30"/>
      <c r="K11" s="30"/>
      <c r="L11" s="30"/>
    </row>
    <row r="12" spans="1:12" ht="32.25" thickBot="1" x14ac:dyDescent="0.3">
      <c r="A12" s="24" t="s">
        <v>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52</v>
      </c>
      <c r="B14" s="27">
        <v>648236.68000000005</v>
      </c>
      <c r="C14" s="27"/>
      <c r="D14" s="27">
        <v>240202.18</v>
      </c>
      <c r="E14" s="27">
        <v>213080.22</v>
      </c>
      <c r="F14" s="27">
        <v>62774.380000000005</v>
      </c>
      <c r="G14" s="27">
        <v>43345.49</v>
      </c>
      <c r="H14" s="27">
        <v>88834.41</v>
      </c>
      <c r="I14" s="27"/>
      <c r="J14" s="27"/>
      <c r="K14" s="27"/>
      <c r="L14" s="27"/>
    </row>
    <row r="15" spans="1:12" ht="21.75" customHeight="1" thickBot="1" x14ac:dyDescent="0.3">
      <c r="A15" s="24" t="s">
        <v>53</v>
      </c>
      <c r="B15" s="29">
        <v>2503137.9300000002</v>
      </c>
      <c r="C15" s="26"/>
      <c r="D15" s="29">
        <v>551918.29</v>
      </c>
      <c r="E15" s="29">
        <v>732711.1</v>
      </c>
      <c r="F15" s="29">
        <v>220908.22</v>
      </c>
      <c r="G15" s="29">
        <v>142054.51</v>
      </c>
      <c r="H15" s="29">
        <v>855545.81</v>
      </c>
      <c r="I15" s="26"/>
      <c r="J15" s="27"/>
      <c r="K15" s="27"/>
      <c r="L15" s="26"/>
    </row>
    <row r="17" spans="2:8" x14ac:dyDescent="0.25">
      <c r="B17" s="32"/>
      <c r="C17" s="32"/>
      <c r="D17" s="32"/>
      <c r="E17" s="32"/>
      <c r="F17" s="32"/>
      <c r="G17" s="32"/>
      <c r="H17" s="32"/>
    </row>
    <row r="18" spans="2:8" x14ac:dyDescent="0.25">
      <c r="B18" s="32"/>
      <c r="C18" s="32"/>
      <c r="D18" s="32"/>
      <c r="E18" s="32"/>
      <c r="F18" s="32"/>
      <c r="G18" s="32"/>
      <c r="H18" s="32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стр.1_2023_факт</vt:lpstr>
      <vt:lpstr>стр.2_2023_факт</vt:lpstr>
      <vt:lpstr>стр.1_2024_прогноз</vt:lpstr>
      <vt:lpstr>стр.2_2024_прогноз</vt:lpstr>
      <vt:lpstr>стр.1_2025_прогноз</vt:lpstr>
      <vt:lpstr>стр.2_2025_прогноз</vt:lpstr>
      <vt:lpstr>стр.1_2023_факт!Область_печати</vt:lpstr>
      <vt:lpstr>стр.1_2024_прогноз!Область_печати</vt:lpstr>
      <vt:lpstr>стр.1_2025_прогноз!Область_печати</vt:lpstr>
      <vt:lpstr>стр.2_2023_факт!Область_печати</vt:lpstr>
      <vt:lpstr>стр.2_2024_прогноз!Область_печати</vt:lpstr>
      <vt:lpstr>стр.2_2025_прогноз!Область_печати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2024-04-25T10:33:54Z</dcterms:modified>
</cp:coreProperties>
</file>